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Default Extension="docx" ContentType="application/vnd.openxmlformats-officedocument.wordprocessingml.document"/>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5" yWindow="-15" windowWidth="25395" windowHeight="13755"/>
  </bookViews>
  <sheets>
    <sheet name="同時使用率による給水装置水理計算書" sheetId="2" r:id="rId1"/>
    <sheet name="同時使用率給水装置水理計算例 (当初φ２０)" sheetId="5" r:id="rId2"/>
    <sheet name="同時使用率給水装置水理計算例 (φ２５再計算)" sheetId="6" r:id="rId3"/>
  </sheets>
  <definedNames>
    <definedName name="_xlnm.Print_Area" localSheetId="0">同時使用率による給水装置水理計算書!$A$1:$Q$368</definedName>
    <definedName name="_xlnm.Print_Area" localSheetId="2">'同時使用率給水装置水理計算例 (φ２５再計算)'!$A$1:$Q$403</definedName>
    <definedName name="_xlnm.Print_Area" localSheetId="1">'同時使用率給水装置水理計算例 (当初φ２０)'!$A$1:$Q$490</definedName>
  </definedNames>
  <calcPr calcId="125725"/>
</workbook>
</file>

<file path=xl/calcChain.xml><?xml version="1.0" encoding="utf-8"?>
<calcChain xmlns="http://schemas.openxmlformats.org/spreadsheetml/2006/main">
  <c r="V295" i="6"/>
  <c r="K61" i="2"/>
  <c r="D155" i="6"/>
  <c r="E155" s="1"/>
  <c r="J241" i="2"/>
  <c r="J240"/>
  <c r="G239"/>
  <c r="E239"/>
  <c r="D239"/>
  <c r="G238"/>
  <c r="E238"/>
  <c r="D238"/>
  <c r="G237"/>
  <c r="E237"/>
  <c r="D237"/>
  <c r="G236"/>
  <c r="E236"/>
  <c r="D236"/>
  <c r="N233"/>
  <c r="L233"/>
  <c r="P232"/>
  <c r="J232"/>
  <c r="H232"/>
  <c r="G232"/>
  <c r="E232"/>
  <c r="D232"/>
  <c r="B232"/>
  <c r="P231"/>
  <c r="J231"/>
  <c r="H231"/>
  <c r="G231"/>
  <c r="E231"/>
  <c r="D231"/>
  <c r="B231"/>
  <c r="P230"/>
  <c r="J230"/>
  <c r="H230"/>
  <c r="G230"/>
  <c r="E230"/>
  <c r="D230"/>
  <c r="B230"/>
  <c r="P229"/>
  <c r="J229"/>
  <c r="H229"/>
  <c r="G229"/>
  <c r="E229"/>
  <c r="D229"/>
  <c r="B229"/>
  <c r="P228"/>
  <c r="J228"/>
  <c r="H228"/>
  <c r="G228"/>
  <c r="E228"/>
  <c r="B228"/>
  <c r="J214"/>
  <c r="J213"/>
  <c r="G212"/>
  <c r="E212"/>
  <c r="D212"/>
  <c r="G211"/>
  <c r="E211"/>
  <c r="D211"/>
  <c r="G210"/>
  <c r="E210"/>
  <c r="D210"/>
  <c r="G209"/>
  <c r="E209"/>
  <c r="D209"/>
  <c r="N206"/>
  <c r="L206"/>
  <c r="P205"/>
  <c r="J205"/>
  <c r="H205"/>
  <c r="G205"/>
  <c r="E205"/>
  <c r="D205"/>
  <c r="B205"/>
  <c r="P204"/>
  <c r="J204"/>
  <c r="H204"/>
  <c r="G204"/>
  <c r="E204"/>
  <c r="D204"/>
  <c r="B204"/>
  <c r="P203"/>
  <c r="J203"/>
  <c r="H203"/>
  <c r="G203"/>
  <c r="E203"/>
  <c r="D203"/>
  <c r="B203"/>
  <c r="P202"/>
  <c r="J202"/>
  <c r="H202"/>
  <c r="G202"/>
  <c r="E202"/>
  <c r="D202"/>
  <c r="B202"/>
  <c r="P201"/>
  <c r="J201"/>
  <c r="H201"/>
  <c r="G201"/>
  <c r="E201"/>
  <c r="B201"/>
  <c r="J187"/>
  <c r="J186"/>
  <c r="G185"/>
  <c r="E185"/>
  <c r="D185"/>
  <c r="G184"/>
  <c r="E184"/>
  <c r="D184"/>
  <c r="G183"/>
  <c r="E183"/>
  <c r="D183"/>
  <c r="G182"/>
  <c r="E182"/>
  <c r="D182"/>
  <c r="N179"/>
  <c r="L179"/>
  <c r="P178"/>
  <c r="J178"/>
  <c r="H178"/>
  <c r="G178"/>
  <c r="E178"/>
  <c r="D178"/>
  <c r="B178"/>
  <c r="P177"/>
  <c r="J177"/>
  <c r="H177"/>
  <c r="G177"/>
  <c r="E177"/>
  <c r="D177"/>
  <c r="B177"/>
  <c r="P176"/>
  <c r="J176"/>
  <c r="H176"/>
  <c r="G176"/>
  <c r="E176"/>
  <c r="D176"/>
  <c r="B176"/>
  <c r="P175"/>
  <c r="J175"/>
  <c r="H175"/>
  <c r="G175"/>
  <c r="E175"/>
  <c r="D175"/>
  <c r="B175"/>
  <c r="P174"/>
  <c r="J174"/>
  <c r="H174"/>
  <c r="G174"/>
  <c r="E174"/>
  <c r="B174"/>
  <c r="G151"/>
  <c r="D151"/>
  <c r="D150"/>
  <c r="D149"/>
  <c r="J268" i="6"/>
  <c r="J267"/>
  <c r="D266"/>
  <c r="E266" s="1"/>
  <c r="D265"/>
  <c r="E265" s="1"/>
  <c r="G264"/>
  <c r="E264"/>
  <c r="D264"/>
  <c r="G263"/>
  <c r="E263"/>
  <c r="N260"/>
  <c r="L260"/>
  <c r="P259"/>
  <c r="J259"/>
  <c r="H259"/>
  <c r="G259"/>
  <c r="E259"/>
  <c r="D259"/>
  <c r="B259"/>
  <c r="P258"/>
  <c r="J258"/>
  <c r="H258"/>
  <c r="G258"/>
  <c r="E258"/>
  <c r="D258"/>
  <c r="B258"/>
  <c r="P257"/>
  <c r="J257"/>
  <c r="H257"/>
  <c r="G257"/>
  <c r="E257"/>
  <c r="D257"/>
  <c r="B257"/>
  <c r="D256"/>
  <c r="E256" s="1"/>
  <c r="B256"/>
  <c r="G255"/>
  <c r="J255" s="1"/>
  <c r="E255"/>
  <c r="B255"/>
  <c r="J241"/>
  <c r="J240"/>
  <c r="G239"/>
  <c r="E239"/>
  <c r="D239"/>
  <c r="G238"/>
  <c r="E238"/>
  <c r="D238"/>
  <c r="G237"/>
  <c r="E237"/>
  <c r="D237"/>
  <c r="G236"/>
  <c r="E236"/>
  <c r="D236"/>
  <c r="N233"/>
  <c r="L233"/>
  <c r="P232"/>
  <c r="J232"/>
  <c r="H232"/>
  <c r="G232"/>
  <c r="E232"/>
  <c r="D232"/>
  <c r="B232"/>
  <c r="P231"/>
  <c r="J231"/>
  <c r="H231"/>
  <c r="G231"/>
  <c r="E231"/>
  <c r="D231"/>
  <c r="B231"/>
  <c r="P230"/>
  <c r="J230"/>
  <c r="H230"/>
  <c r="G230"/>
  <c r="E230"/>
  <c r="D230"/>
  <c r="B230"/>
  <c r="P229"/>
  <c r="J229"/>
  <c r="H229"/>
  <c r="G229"/>
  <c r="E229"/>
  <c r="D229"/>
  <c r="B229"/>
  <c r="J228"/>
  <c r="J233" s="1"/>
  <c r="G228"/>
  <c r="E228"/>
  <c r="B228"/>
  <c r="J214"/>
  <c r="J213"/>
  <c r="G212"/>
  <c r="E212"/>
  <c r="D212"/>
  <c r="G211"/>
  <c r="E211"/>
  <c r="D211"/>
  <c r="G210"/>
  <c r="E210"/>
  <c r="D210"/>
  <c r="G209"/>
  <c r="E209"/>
  <c r="D209"/>
  <c r="N206"/>
  <c r="L206"/>
  <c r="P205"/>
  <c r="J205"/>
  <c r="H205"/>
  <c r="G205"/>
  <c r="E205"/>
  <c r="D205"/>
  <c r="B205"/>
  <c r="P204"/>
  <c r="J204"/>
  <c r="H204"/>
  <c r="G204"/>
  <c r="E204"/>
  <c r="D204"/>
  <c r="B204"/>
  <c r="P203"/>
  <c r="J203"/>
  <c r="H203"/>
  <c r="G203"/>
  <c r="E203"/>
  <c r="D203"/>
  <c r="B203"/>
  <c r="P202"/>
  <c r="J202"/>
  <c r="H202"/>
  <c r="G202"/>
  <c r="E202"/>
  <c r="D202"/>
  <c r="B202"/>
  <c r="J201"/>
  <c r="H201" s="1"/>
  <c r="G201"/>
  <c r="E201"/>
  <c r="B201"/>
  <c r="J187"/>
  <c r="J186"/>
  <c r="G185"/>
  <c r="E185"/>
  <c r="D185"/>
  <c r="G184"/>
  <c r="E184"/>
  <c r="D184"/>
  <c r="G183"/>
  <c r="E183"/>
  <c r="D183"/>
  <c r="G182"/>
  <c r="E182"/>
  <c r="D182"/>
  <c r="N179"/>
  <c r="L179"/>
  <c r="P178"/>
  <c r="J178"/>
  <c r="H178"/>
  <c r="G178"/>
  <c r="E178"/>
  <c r="D178"/>
  <c r="B178"/>
  <c r="P177"/>
  <c r="J177"/>
  <c r="H177"/>
  <c r="G177"/>
  <c r="E177"/>
  <c r="D177"/>
  <c r="B177"/>
  <c r="P176"/>
  <c r="J176"/>
  <c r="H176"/>
  <c r="G176"/>
  <c r="E176"/>
  <c r="D176"/>
  <c r="B176"/>
  <c r="G175"/>
  <c r="J175" s="1"/>
  <c r="D175"/>
  <c r="E175" s="1"/>
  <c r="B175"/>
  <c r="G174"/>
  <c r="J174" s="1"/>
  <c r="E174"/>
  <c r="B174"/>
  <c r="J160"/>
  <c r="J159"/>
  <c r="G158"/>
  <c r="E158"/>
  <c r="D158"/>
  <c r="G157"/>
  <c r="E157"/>
  <c r="D157"/>
  <c r="G156"/>
  <c r="E156"/>
  <c r="D156"/>
  <c r="N152"/>
  <c r="L152"/>
  <c r="P151"/>
  <c r="J151"/>
  <c r="H151"/>
  <c r="G151"/>
  <c r="E151"/>
  <c r="D151"/>
  <c r="B151"/>
  <c r="P150"/>
  <c r="J150"/>
  <c r="H150"/>
  <c r="G150"/>
  <c r="E150"/>
  <c r="D150"/>
  <c r="B150"/>
  <c r="P149"/>
  <c r="J149"/>
  <c r="H149"/>
  <c r="G149"/>
  <c r="E149"/>
  <c r="D149"/>
  <c r="B149"/>
  <c r="D148"/>
  <c r="E148" s="1"/>
  <c r="B148"/>
  <c r="G147"/>
  <c r="J147" s="1"/>
  <c r="P147" s="1"/>
  <c r="E147"/>
  <c r="B147"/>
  <c r="K147" i="5"/>
  <c r="G303" i="6"/>
  <c r="J303" s="1"/>
  <c r="F305" s="1"/>
  <c r="G96"/>
  <c r="E96"/>
  <c r="K57"/>
  <c r="E57"/>
  <c r="D355" i="5"/>
  <c r="D354"/>
  <c r="D353"/>
  <c r="B254" i="2"/>
  <c r="F252"/>
  <c r="G392" i="5"/>
  <c r="J392" s="1"/>
  <c r="J250" i="2"/>
  <c r="G250"/>
  <c r="P233" l="1"/>
  <c r="O241" s="1"/>
  <c r="P228" i="6"/>
  <c r="P233" s="1"/>
  <c r="O241" s="1"/>
  <c r="G266"/>
  <c r="G155"/>
  <c r="G256"/>
  <c r="J256" s="1"/>
  <c r="P256" s="1"/>
  <c r="B307"/>
  <c r="P179" i="2"/>
  <c r="O187" s="1"/>
  <c r="J179"/>
  <c r="J233"/>
  <c r="P206"/>
  <c r="O214" s="1"/>
  <c r="J206"/>
  <c r="P201" i="6"/>
  <c r="P206" s="1"/>
  <c r="O214" s="1"/>
  <c r="P175"/>
  <c r="H175"/>
  <c r="H174"/>
  <c r="P174"/>
  <c r="J179"/>
  <c r="H255"/>
  <c r="P255"/>
  <c r="J152"/>
  <c r="J206"/>
  <c r="H147"/>
  <c r="H228"/>
  <c r="G148"/>
  <c r="J148" s="1"/>
  <c r="G265"/>
  <c r="F394" i="5"/>
  <c r="B396"/>
  <c r="H256" i="6" l="1"/>
  <c r="P260"/>
  <c r="O268" s="1"/>
  <c r="J260"/>
  <c r="H148"/>
  <c r="P148"/>
  <c r="P152" s="1"/>
  <c r="O160" s="1"/>
  <c r="P179"/>
  <c r="O187" s="1"/>
  <c r="G352" i="5"/>
  <c r="E352"/>
  <c r="D345"/>
  <c r="E345" s="1"/>
  <c r="B345"/>
  <c r="G344"/>
  <c r="J344" s="1"/>
  <c r="E344"/>
  <c r="B344"/>
  <c r="J357"/>
  <c r="J356"/>
  <c r="N349"/>
  <c r="L349"/>
  <c r="P348"/>
  <c r="J348"/>
  <c r="H348"/>
  <c r="G348"/>
  <c r="E348"/>
  <c r="D348"/>
  <c r="B348"/>
  <c r="P347"/>
  <c r="J347"/>
  <c r="H347"/>
  <c r="G347"/>
  <c r="E347"/>
  <c r="D347"/>
  <c r="B347"/>
  <c r="P346"/>
  <c r="J346"/>
  <c r="H346"/>
  <c r="G346"/>
  <c r="E346"/>
  <c r="D346"/>
  <c r="B346"/>
  <c r="G317"/>
  <c r="J317" s="1"/>
  <c r="E317"/>
  <c r="B317"/>
  <c r="G290"/>
  <c r="J290" s="1"/>
  <c r="E290"/>
  <c r="B290"/>
  <c r="G263"/>
  <c r="J263" s="1"/>
  <c r="E263"/>
  <c r="B263"/>
  <c r="D237"/>
  <c r="G237" s="1"/>
  <c r="J237" s="1"/>
  <c r="H237" s="1"/>
  <c r="B237"/>
  <c r="G236"/>
  <c r="J236" s="1"/>
  <c r="E236"/>
  <c r="B236"/>
  <c r="J330"/>
  <c r="J329"/>
  <c r="G328"/>
  <c r="E328"/>
  <c r="D328"/>
  <c r="G327"/>
  <c r="E327"/>
  <c r="D327"/>
  <c r="G326"/>
  <c r="E326"/>
  <c r="D326"/>
  <c r="G325"/>
  <c r="E325"/>
  <c r="D325"/>
  <c r="N322"/>
  <c r="L322"/>
  <c r="P321"/>
  <c r="J321"/>
  <c r="H321"/>
  <c r="G321"/>
  <c r="E321"/>
  <c r="D321"/>
  <c r="B321"/>
  <c r="P320"/>
  <c r="J320"/>
  <c r="H320"/>
  <c r="G320"/>
  <c r="E320"/>
  <c r="D320"/>
  <c r="B320"/>
  <c r="P319"/>
  <c r="J319"/>
  <c r="H319"/>
  <c r="G319"/>
  <c r="E319"/>
  <c r="D319"/>
  <c r="B319"/>
  <c r="P318"/>
  <c r="J318"/>
  <c r="H318"/>
  <c r="G318"/>
  <c r="E318"/>
  <c r="D318"/>
  <c r="B318"/>
  <c r="J303"/>
  <c r="J302"/>
  <c r="G301"/>
  <c r="E301"/>
  <c r="D301"/>
  <c r="G300"/>
  <c r="E300"/>
  <c r="D300"/>
  <c r="G299"/>
  <c r="E299"/>
  <c r="D299"/>
  <c r="G298"/>
  <c r="E298"/>
  <c r="D298"/>
  <c r="N295"/>
  <c r="L295"/>
  <c r="P294"/>
  <c r="J294"/>
  <c r="H294"/>
  <c r="G294"/>
  <c r="E294"/>
  <c r="D294"/>
  <c r="B294"/>
  <c r="P293"/>
  <c r="J293"/>
  <c r="H293"/>
  <c r="G293"/>
  <c r="E293"/>
  <c r="D293"/>
  <c r="B293"/>
  <c r="P292"/>
  <c r="J292"/>
  <c r="H292"/>
  <c r="G292"/>
  <c r="E292"/>
  <c r="D292"/>
  <c r="B292"/>
  <c r="P291"/>
  <c r="J291"/>
  <c r="H291"/>
  <c r="G291"/>
  <c r="E291"/>
  <c r="D291"/>
  <c r="B291"/>
  <c r="J276"/>
  <c r="J275"/>
  <c r="G274"/>
  <c r="E274"/>
  <c r="D274"/>
  <c r="G273"/>
  <c r="E273"/>
  <c r="D273"/>
  <c r="G272"/>
  <c r="E272"/>
  <c r="D272"/>
  <c r="G271"/>
  <c r="E271"/>
  <c r="D271"/>
  <c r="N268"/>
  <c r="L268"/>
  <c r="P267"/>
  <c r="J267"/>
  <c r="H267"/>
  <c r="G267"/>
  <c r="E267"/>
  <c r="D267"/>
  <c r="B267"/>
  <c r="P266"/>
  <c r="J266"/>
  <c r="H266"/>
  <c r="G266"/>
  <c r="E266"/>
  <c r="D266"/>
  <c r="B266"/>
  <c r="P265"/>
  <c r="J265"/>
  <c r="H265"/>
  <c r="G265"/>
  <c r="E265"/>
  <c r="D265"/>
  <c r="B265"/>
  <c r="E264"/>
  <c r="D264"/>
  <c r="G264" s="1"/>
  <c r="J264" s="1"/>
  <c r="P264" s="1"/>
  <c r="B264"/>
  <c r="J249"/>
  <c r="J248"/>
  <c r="G247"/>
  <c r="E247"/>
  <c r="D247"/>
  <c r="G246"/>
  <c r="E246"/>
  <c r="D246"/>
  <c r="G245"/>
  <c r="E245"/>
  <c r="D245"/>
  <c r="D244"/>
  <c r="G244" s="1"/>
  <c r="N241"/>
  <c r="L241"/>
  <c r="P240"/>
  <c r="J240"/>
  <c r="H240"/>
  <c r="G240"/>
  <c r="E240"/>
  <c r="D240"/>
  <c r="B240"/>
  <c r="P239"/>
  <c r="J239"/>
  <c r="H239"/>
  <c r="G239"/>
  <c r="E239"/>
  <c r="D239"/>
  <c r="B239"/>
  <c r="P238"/>
  <c r="J238"/>
  <c r="H238"/>
  <c r="G238"/>
  <c r="E238"/>
  <c r="D238"/>
  <c r="B238"/>
  <c r="E185"/>
  <c r="G185" s="1"/>
  <c r="E147"/>
  <c r="Y146" s="1"/>
  <c r="D158" i="2"/>
  <c r="D157"/>
  <c r="D156"/>
  <c r="D155"/>
  <c r="E61"/>
  <c r="P150"/>
  <c r="J150"/>
  <c r="H150"/>
  <c r="G150"/>
  <c r="E150"/>
  <c r="B150"/>
  <c r="N152"/>
  <c r="L152"/>
  <c r="D148"/>
  <c r="P149"/>
  <c r="J149"/>
  <c r="H149"/>
  <c r="G149"/>
  <c r="E149"/>
  <c r="B149"/>
  <c r="E244" i="5" l="1"/>
  <c r="AA57" i="2"/>
  <c r="Z59" s="1"/>
  <c r="E62" s="1"/>
  <c r="X148" i="5"/>
  <c r="E148" s="1"/>
  <c r="H264"/>
  <c r="E353"/>
  <c r="E237"/>
  <c r="J295"/>
  <c r="G345"/>
  <c r="J345" s="1"/>
  <c r="P345" s="1"/>
  <c r="H344"/>
  <c r="P344"/>
  <c r="J322"/>
  <c r="P317"/>
  <c r="P322" s="1"/>
  <c r="O330" s="1"/>
  <c r="H317"/>
  <c r="H290"/>
  <c r="P290"/>
  <c r="P295" s="1"/>
  <c r="O303" s="1"/>
  <c r="J268"/>
  <c r="P263"/>
  <c r="P268" s="1"/>
  <c r="O276" s="1"/>
  <c r="H263"/>
  <c r="P236"/>
  <c r="H236"/>
  <c r="J241"/>
  <c r="P237"/>
  <c r="E96" i="2"/>
  <c r="G96" s="1"/>
  <c r="J160"/>
  <c r="P151"/>
  <c r="E158"/>
  <c r="E157"/>
  <c r="E156"/>
  <c r="G155"/>
  <c r="J151"/>
  <c r="E151"/>
  <c r="E147"/>
  <c r="E148"/>
  <c r="B151"/>
  <c r="B148"/>
  <c r="B147"/>
  <c r="G158"/>
  <c r="G157"/>
  <c r="G156"/>
  <c r="H151"/>
  <c r="G354" i="5" l="1"/>
  <c r="G353"/>
  <c r="J349"/>
  <c r="H345"/>
  <c r="P349"/>
  <c r="O357" s="1"/>
  <c r="P241"/>
  <c r="O249" s="1"/>
  <c r="G148" i="2"/>
  <c r="J148" s="1"/>
  <c r="P148" s="1"/>
  <c r="E155"/>
  <c r="G147"/>
  <c r="J147" s="1"/>
  <c r="J159"/>
  <c r="G355" i="5" l="1"/>
  <c r="E354"/>
  <c r="P147" i="2"/>
  <c r="P152" s="1"/>
  <c r="O160" s="1"/>
  <c r="J152"/>
  <c r="H148"/>
  <c r="H147"/>
  <c r="E355" i="5" l="1"/>
</calcChain>
</file>

<file path=xl/sharedStrings.xml><?xml version="1.0" encoding="utf-8"?>
<sst xmlns="http://schemas.openxmlformats.org/spreadsheetml/2006/main" count="594" uniqueCount="125">
  <si>
    <t>平成　　　年　　　月　　　日</t>
    <rPh sb="0" eb="2">
      <t>ヘイセイ</t>
    </rPh>
    <rPh sb="5" eb="6">
      <t>ネン</t>
    </rPh>
    <rPh sb="9" eb="10">
      <t>ツキ</t>
    </rPh>
    <rPh sb="13" eb="14">
      <t>ニチ</t>
    </rPh>
    <phoneticPr fontId="2"/>
  </si>
  <si>
    <t>指定給水装置工事事業者</t>
    <rPh sb="0" eb="2">
      <t>シテイ</t>
    </rPh>
    <rPh sb="2" eb="6">
      <t>キュウスイソウチ</t>
    </rPh>
    <rPh sb="6" eb="8">
      <t>コウジ</t>
    </rPh>
    <rPh sb="8" eb="11">
      <t>ジギョウシャ</t>
    </rPh>
    <phoneticPr fontId="2"/>
  </si>
  <si>
    <t>給水装置工事主任技術者</t>
    <rPh sb="0" eb="4">
      <t>キュウスイソウチ</t>
    </rPh>
    <rPh sb="4" eb="6">
      <t>コウジ</t>
    </rPh>
    <rPh sb="6" eb="8">
      <t>シュニン</t>
    </rPh>
    <rPh sb="8" eb="11">
      <t>ギジュツシャ</t>
    </rPh>
    <phoneticPr fontId="2"/>
  </si>
  <si>
    <t>流速計数C=</t>
    <rPh sb="0" eb="3">
      <t>リュウソクケイ</t>
    </rPh>
    <rPh sb="3" eb="4">
      <t>スウ</t>
    </rPh>
    <phoneticPr fontId="2"/>
  </si>
  <si>
    <t>区間</t>
    <rPh sb="0" eb="2">
      <t>クカン</t>
    </rPh>
    <phoneticPr fontId="2"/>
  </si>
  <si>
    <t>仮定口径
mm</t>
    <rPh sb="0" eb="2">
      <t>カテイ</t>
    </rPh>
    <rPh sb="2" eb="4">
      <t>コウケイ</t>
    </rPh>
    <phoneticPr fontId="2"/>
  </si>
  <si>
    <t>管内流速
m/sec</t>
    <rPh sb="0" eb="2">
      <t>カンナイ</t>
    </rPh>
    <rPh sb="2" eb="4">
      <t>リュウソク</t>
    </rPh>
    <phoneticPr fontId="2"/>
  </si>
  <si>
    <t>動水勾配
‰</t>
    <rPh sb="0" eb="2">
      <t>ドウスイ</t>
    </rPh>
    <rPh sb="2" eb="4">
      <t>コウバイ</t>
    </rPh>
    <phoneticPr fontId="2"/>
  </si>
  <si>
    <t>延長
ｍ</t>
    <rPh sb="0" eb="2">
      <t>エンチョウ</t>
    </rPh>
    <phoneticPr fontId="2"/>
  </si>
  <si>
    <t>損失
水頭</t>
    <rPh sb="0" eb="2">
      <t>ソンシツ</t>
    </rPh>
    <rPh sb="3" eb="5">
      <t>スイトウ</t>
    </rPh>
    <phoneticPr fontId="2"/>
  </si>
  <si>
    <t>立上げ高</t>
  </si>
  <si>
    <t>給水用具最低必要水圧</t>
  </si>
  <si>
    <t>所要水頭</t>
  </si>
  <si>
    <t>計</t>
    <rPh sb="0" eb="1">
      <t>ケイ</t>
    </rPh>
    <phoneticPr fontId="2"/>
  </si>
  <si>
    <t>給水用具損失水頭</t>
    <rPh sb="0" eb="2">
      <t>キュウスイ</t>
    </rPh>
    <rPh sb="2" eb="4">
      <t>ヨウグ</t>
    </rPh>
    <rPh sb="4" eb="6">
      <t>ソンシツ</t>
    </rPh>
    <rPh sb="6" eb="8">
      <t>スイトウ</t>
    </rPh>
    <phoneticPr fontId="2"/>
  </si>
  <si>
    <t>台所流し</t>
    <phoneticPr fontId="2"/>
  </si>
  <si>
    <t>浴槽（和式）</t>
    <phoneticPr fontId="2"/>
  </si>
  <si>
    <t>大便器（洗浄タンク）</t>
    <phoneticPr fontId="2"/>
  </si>
  <si>
    <t>給湯器</t>
    <phoneticPr fontId="2"/>
  </si>
  <si>
    <t>給水用具系統別所要水頭</t>
    <rPh sb="0" eb="2">
      <t>キュウスイ</t>
    </rPh>
    <rPh sb="2" eb="4">
      <t>ヨウグ</t>
    </rPh>
    <rPh sb="4" eb="6">
      <t>ケイトウ</t>
    </rPh>
    <rPh sb="6" eb="7">
      <t>ベツ</t>
    </rPh>
    <rPh sb="7" eb="11">
      <t>ショヨウスイトウ</t>
    </rPh>
    <phoneticPr fontId="2"/>
  </si>
  <si>
    <t>起点における所要水頭</t>
    <rPh sb="0" eb="2">
      <t>キテン</t>
    </rPh>
    <rPh sb="6" eb="10">
      <t>ショヨウスイトウ</t>
    </rPh>
    <phoneticPr fontId="2"/>
  </si>
  <si>
    <t>給水用具系統水理計算</t>
    <rPh sb="0" eb="2">
      <t>キュウスイ</t>
    </rPh>
    <rPh sb="2" eb="4">
      <t>ヨウグ</t>
    </rPh>
    <rPh sb="4" eb="6">
      <t>ケイトウ</t>
    </rPh>
    <rPh sb="6" eb="8">
      <t>スイリ</t>
    </rPh>
    <rPh sb="8" eb="10">
      <t>ケイサン</t>
    </rPh>
    <phoneticPr fontId="2"/>
  </si>
  <si>
    <t>A</t>
    <phoneticPr fontId="2"/>
  </si>
  <si>
    <t>系統</t>
    <rPh sb="0" eb="2">
      <t>ケイトウ</t>
    </rPh>
    <phoneticPr fontId="2"/>
  </si>
  <si>
    <t>○</t>
    <phoneticPr fontId="2"/>
  </si>
  <si>
    <t>給　水　装　置　水　理　計　算　書</t>
    <rPh sb="0" eb="1">
      <t>キュウ</t>
    </rPh>
    <rPh sb="2" eb="3">
      <t>ミズ</t>
    </rPh>
    <rPh sb="4" eb="5">
      <t>ソウ</t>
    </rPh>
    <rPh sb="6" eb="7">
      <t>オ</t>
    </rPh>
    <rPh sb="8" eb="9">
      <t>ミズ</t>
    </rPh>
    <rPh sb="10" eb="11">
      <t>リ</t>
    </rPh>
    <rPh sb="12" eb="13">
      <t>ケイ</t>
    </rPh>
    <rPh sb="14" eb="15">
      <t>サン</t>
    </rPh>
    <rPh sb="16" eb="17">
      <t>ショ</t>
    </rPh>
    <phoneticPr fontId="2"/>
  </si>
  <si>
    <t>給水装置設置場所</t>
    <rPh sb="0" eb="4">
      <t>キュウスイソウチ</t>
    </rPh>
    <rPh sb="4" eb="6">
      <t>セッチ</t>
    </rPh>
    <rPh sb="6" eb="8">
      <t>バショ</t>
    </rPh>
    <phoneticPr fontId="2"/>
  </si>
  <si>
    <t>給水装置設置者</t>
    <rPh sb="0" eb="4">
      <t>キュウスイソウチ</t>
    </rPh>
    <rPh sb="4" eb="7">
      <t>セッチシャ</t>
    </rPh>
    <phoneticPr fontId="2"/>
  </si>
  <si>
    <t>給水装置工事主任技術者コメント</t>
    <rPh sb="0" eb="2">
      <t>キュウスイ</t>
    </rPh>
    <rPh sb="2" eb="4">
      <t>ソウチ</t>
    </rPh>
    <rPh sb="4" eb="6">
      <t>コウジ</t>
    </rPh>
    <rPh sb="6" eb="8">
      <t>シュニン</t>
    </rPh>
    <rPh sb="8" eb="11">
      <t>ギジュツシャ</t>
    </rPh>
    <phoneticPr fontId="2"/>
  </si>
  <si>
    <t>給水装置モデル図</t>
    <rPh sb="0" eb="2">
      <t>キュウスイ</t>
    </rPh>
    <rPh sb="2" eb="4">
      <t>ソウチ</t>
    </rPh>
    <rPh sb="7" eb="8">
      <t>ズ</t>
    </rPh>
    <phoneticPr fontId="2"/>
  </si>
  <si>
    <t>給水栓
呼び径</t>
    <phoneticPr fontId="2"/>
  </si>
  <si>
    <t>同時使用の
有無</t>
    <rPh sb="0" eb="2">
      <t>ドウジ</t>
    </rPh>
    <rPh sb="2" eb="4">
      <t>シヨウ</t>
    </rPh>
    <rPh sb="6" eb="8">
      <t>ウム</t>
    </rPh>
    <phoneticPr fontId="2"/>
  </si>
  <si>
    <t>計画使用
水量</t>
    <rPh sb="0" eb="4">
      <t>ケイカクシヨウ</t>
    </rPh>
    <rPh sb="5" eb="7">
      <t>スイリョウ</t>
    </rPh>
    <phoneticPr fontId="2"/>
  </si>
  <si>
    <t>１　計画使用水量の算定</t>
    <phoneticPr fontId="2"/>
  </si>
  <si>
    <t>給水用具名</t>
    <phoneticPr fontId="2"/>
  </si>
  <si>
    <t>用具
記号</t>
    <rPh sb="0" eb="2">
      <t>ヨウグ</t>
    </rPh>
    <rPh sb="3" eb="5">
      <t>キゴウ</t>
    </rPh>
    <phoneticPr fontId="2"/>
  </si>
  <si>
    <t>流量
（L/分)</t>
    <rPh sb="0" eb="2">
      <t>リュウリョウ</t>
    </rPh>
    <rPh sb="6" eb="7">
      <t>フン</t>
    </rPh>
    <phoneticPr fontId="2"/>
  </si>
  <si>
    <t>流量
（L/秒)</t>
    <rPh sb="0" eb="2">
      <t>リュウリョウ</t>
    </rPh>
    <rPh sb="6" eb="7">
      <t>ビョウ</t>
    </rPh>
    <phoneticPr fontId="2"/>
  </si>
  <si>
    <t>洗面台</t>
    <rPh sb="2" eb="3">
      <t>ダイ</t>
    </rPh>
    <phoneticPr fontId="2"/>
  </si>
  <si>
    <t>洗濯機</t>
    <rPh sb="0" eb="3">
      <t>センタクキ</t>
    </rPh>
    <phoneticPr fontId="2"/>
  </si>
  <si>
    <t>合計</t>
    <phoneticPr fontId="2"/>
  </si>
  <si>
    <t>給水栓数</t>
    <rPh sb="0" eb="2">
      <t>キュウスイ</t>
    </rPh>
    <rPh sb="2" eb="3">
      <t>セン</t>
    </rPh>
    <rPh sb="3" eb="4">
      <t>スウ</t>
    </rPh>
    <phoneticPr fontId="2"/>
  </si>
  <si>
    <t>同時使用水栓数</t>
    <rPh sb="0" eb="2">
      <t>ドウジ</t>
    </rPh>
    <rPh sb="2" eb="4">
      <t>シヨウ</t>
    </rPh>
    <rPh sb="4" eb="5">
      <t>ミズ</t>
    </rPh>
    <rPh sb="5" eb="6">
      <t>セン</t>
    </rPh>
    <rPh sb="6" eb="7">
      <t>スウ</t>
    </rPh>
    <phoneticPr fontId="2"/>
  </si>
  <si>
    <t>同時使用水栓数</t>
    <rPh sb="0" eb="2">
      <t>ドウジ</t>
    </rPh>
    <rPh sb="2" eb="4">
      <t>シヨウ</t>
    </rPh>
    <rPh sb="4" eb="7">
      <t>スイセンスウ</t>
    </rPh>
    <phoneticPr fontId="2"/>
  </si>
  <si>
    <t>総末端給水用具数</t>
    <rPh sb="0" eb="1">
      <t>ソウ</t>
    </rPh>
    <rPh sb="1" eb="3">
      <t>マッタン</t>
    </rPh>
    <rPh sb="3" eb="5">
      <t>キュウスイ</t>
    </rPh>
    <rPh sb="5" eb="7">
      <t>ヨウグ</t>
    </rPh>
    <rPh sb="7" eb="8">
      <t>スウ</t>
    </rPh>
    <phoneticPr fontId="2"/>
  </si>
  <si>
    <t>同時に使用する末端給水用具数</t>
    <rPh sb="0" eb="2">
      <t>ドウジ</t>
    </rPh>
    <rPh sb="3" eb="5">
      <t>シヨウ</t>
    </rPh>
    <rPh sb="7" eb="9">
      <t>マッタン</t>
    </rPh>
    <rPh sb="9" eb="11">
      <t>キュウスイ</t>
    </rPh>
    <rPh sb="11" eb="13">
      <t>ヨウグ</t>
    </rPh>
    <rPh sb="13" eb="14">
      <t>スウ</t>
    </rPh>
    <phoneticPr fontId="2"/>
  </si>
  <si>
    <t>～</t>
    <phoneticPr fontId="2"/>
  </si>
  <si>
    <t>選択行数＝</t>
    <rPh sb="0" eb="3">
      <t>センタクギョウ</t>
    </rPh>
    <rPh sb="3" eb="4">
      <t>スウ</t>
    </rPh>
    <phoneticPr fontId="2"/>
  </si>
  <si>
    <t>栓</t>
    <rPh sb="0" eb="1">
      <t>セン</t>
    </rPh>
    <phoneticPr fontId="2"/>
  </si>
  <si>
    <t>同時使用水栓数＝</t>
    <rPh sb="0" eb="2">
      <t>ドウジ</t>
    </rPh>
    <rPh sb="2" eb="4">
      <t>シヨウ</t>
    </rPh>
    <rPh sb="4" eb="7">
      <t>スイセンスウ</t>
    </rPh>
    <phoneticPr fontId="2"/>
  </si>
  <si>
    <t>量水器</t>
    <rPh sb="0" eb="3">
      <t>リョウスイキ</t>
    </rPh>
    <phoneticPr fontId="2"/>
  </si>
  <si>
    <t>伸縮止水栓</t>
    <rPh sb="0" eb="2">
      <t>シンシュク</t>
    </rPh>
    <rPh sb="2" eb="5">
      <t>シスイセン</t>
    </rPh>
    <phoneticPr fontId="2"/>
  </si>
  <si>
    <t>止水栓</t>
    <rPh sb="0" eb="3">
      <t>シスイセン</t>
    </rPh>
    <phoneticPr fontId="2"/>
  </si>
  <si>
    <t>サドル分水栓</t>
    <rPh sb="3" eb="6">
      <t>ブンスイセン</t>
    </rPh>
    <phoneticPr fontId="2"/>
  </si>
  <si>
    <t>コメント</t>
    <phoneticPr fontId="2"/>
  </si>
  <si>
    <t>一般的には給湯器は同時使用の対象としない。</t>
    <rPh sb="0" eb="3">
      <t>イッパンテキ</t>
    </rPh>
    <rPh sb="5" eb="8">
      <t>キュウトウキ</t>
    </rPh>
    <rPh sb="9" eb="11">
      <t>ドウジ</t>
    </rPh>
    <rPh sb="11" eb="13">
      <t>シヨウ</t>
    </rPh>
    <rPh sb="14" eb="16">
      <t>タイショウ</t>
    </rPh>
    <phoneticPr fontId="2"/>
  </si>
  <si>
    <t>　全ての給水用具について記入して下さい。記入欄が不足する場合は、行の挿入をして下さい。
　同時使用する器具の選定は、使用者の生活形態等を施主と協議し決定して下さい。
　一般的に最も水理的に不利となる最上階の最末端の給水用具は同時使用器具に選んで下さい。
　使用水量の大小により、最末端の用具が該当しないと考えられる時は、合流点までの水理計算を行い、比較により不利な方を選定して下さい。</t>
    <rPh sb="1" eb="2">
      <t>スベ</t>
    </rPh>
    <rPh sb="4" eb="6">
      <t>キュウスイ</t>
    </rPh>
    <rPh sb="6" eb="8">
      <t>ヨウグ</t>
    </rPh>
    <rPh sb="12" eb="14">
      <t>キニュウ</t>
    </rPh>
    <rPh sb="16" eb="17">
      <t>クダ</t>
    </rPh>
    <rPh sb="20" eb="23">
      <t>キニュウラン</t>
    </rPh>
    <rPh sb="24" eb="26">
      <t>フソク</t>
    </rPh>
    <rPh sb="28" eb="30">
      <t>バアイ</t>
    </rPh>
    <rPh sb="32" eb="33">
      <t>ギョウ</t>
    </rPh>
    <rPh sb="34" eb="36">
      <t>ソウニュウ</t>
    </rPh>
    <rPh sb="39" eb="40">
      <t>クダ</t>
    </rPh>
    <rPh sb="46" eb="48">
      <t>ドウジ</t>
    </rPh>
    <rPh sb="48" eb="50">
      <t>シヨウ</t>
    </rPh>
    <rPh sb="52" eb="54">
      <t>キグ</t>
    </rPh>
    <rPh sb="55" eb="57">
      <t>センテイ</t>
    </rPh>
    <rPh sb="59" eb="62">
      <t>シヨウシャ</t>
    </rPh>
    <rPh sb="63" eb="65">
      <t>セイカツ</t>
    </rPh>
    <rPh sb="65" eb="67">
      <t>ケイタイ</t>
    </rPh>
    <rPh sb="67" eb="68">
      <t>トウ</t>
    </rPh>
    <rPh sb="69" eb="71">
      <t>セシュ</t>
    </rPh>
    <rPh sb="72" eb="74">
      <t>キョウギ</t>
    </rPh>
    <rPh sb="75" eb="77">
      <t>ケッテイ</t>
    </rPh>
    <rPh sb="79" eb="80">
      <t>クダ</t>
    </rPh>
    <rPh sb="86" eb="89">
      <t>イッパンテキ</t>
    </rPh>
    <rPh sb="90" eb="91">
      <t>モット</t>
    </rPh>
    <rPh sb="92" eb="94">
      <t>スイリ</t>
    </rPh>
    <rPh sb="94" eb="95">
      <t>テキ</t>
    </rPh>
    <rPh sb="96" eb="98">
      <t>フリ</t>
    </rPh>
    <rPh sb="101" eb="104">
      <t>サイジョウカイ</t>
    </rPh>
    <rPh sb="105" eb="108">
      <t>サイマッタン</t>
    </rPh>
    <rPh sb="109" eb="111">
      <t>キュウスイ</t>
    </rPh>
    <rPh sb="111" eb="113">
      <t>ヨウグ</t>
    </rPh>
    <rPh sb="114" eb="116">
      <t>ドウジ</t>
    </rPh>
    <rPh sb="116" eb="118">
      <t>シヨウ</t>
    </rPh>
    <rPh sb="118" eb="120">
      <t>キグ</t>
    </rPh>
    <rPh sb="121" eb="122">
      <t>エラ</t>
    </rPh>
    <rPh sb="124" eb="125">
      <t>クダ</t>
    </rPh>
    <rPh sb="130" eb="132">
      <t>シヨウ</t>
    </rPh>
    <rPh sb="132" eb="134">
      <t>スイリョウ</t>
    </rPh>
    <rPh sb="135" eb="137">
      <t>ダイショウ</t>
    </rPh>
    <rPh sb="141" eb="144">
      <t>サイマッタン</t>
    </rPh>
    <rPh sb="145" eb="147">
      <t>ヨウグ</t>
    </rPh>
    <rPh sb="148" eb="150">
      <t>ガイトウ</t>
    </rPh>
    <rPh sb="154" eb="155">
      <t>カンガ</t>
    </rPh>
    <rPh sb="159" eb="160">
      <t>トキ</t>
    </rPh>
    <rPh sb="162" eb="165">
      <t>ゴウリュウテン</t>
    </rPh>
    <rPh sb="168" eb="170">
      <t>スイリ</t>
    </rPh>
    <rPh sb="170" eb="172">
      <t>ケイサン</t>
    </rPh>
    <rPh sb="173" eb="174">
      <t>オコナ</t>
    </rPh>
    <rPh sb="176" eb="178">
      <t>ヒカク</t>
    </rPh>
    <rPh sb="181" eb="183">
      <t>フリ</t>
    </rPh>
    <rPh sb="184" eb="185">
      <t>ホウ</t>
    </rPh>
    <rPh sb="186" eb="188">
      <t>センテイ</t>
    </rPh>
    <rPh sb="190" eb="191">
      <t>クダ</t>
    </rPh>
    <phoneticPr fontId="2"/>
  </si>
  <si>
    <t>大便器（洗浄タンク）二階</t>
    <rPh sb="10" eb="12">
      <t>ニカイ</t>
    </rPh>
    <phoneticPr fontId="2"/>
  </si>
  <si>
    <t>損失水頭</t>
    <rPh sb="0" eb="2">
      <t>ソンシツ</t>
    </rPh>
    <rPh sb="2" eb="4">
      <t>スイトウ</t>
    </rPh>
    <phoneticPr fontId="2"/>
  </si>
  <si>
    <t>主任技術者コメント：</t>
    <rPh sb="0" eb="2">
      <t>シュニン</t>
    </rPh>
    <rPh sb="2" eb="5">
      <t>ギジュツシャ</t>
    </rPh>
    <phoneticPr fontId="2"/>
  </si>
  <si>
    <t>計算結果コメント：</t>
    <rPh sb="0" eb="2">
      <t>ケイサン</t>
    </rPh>
    <rPh sb="2" eb="4">
      <t>ケッカ</t>
    </rPh>
    <phoneticPr fontId="2"/>
  </si>
  <si>
    <r>
      <t xml:space="preserve">コメント
</t>
    </r>
    <r>
      <rPr>
        <b/>
        <i/>
        <sz val="10"/>
        <color rgb="FFFF0000"/>
        <rFont val="ＭＳ Ｐゴシック"/>
        <family val="3"/>
        <charset val="128"/>
        <scheme val="minor"/>
      </rPr>
      <t>・二階最末端給水用具である大便器を同時使用水栓の対象とした。
・施主へのヒアリングから、夕食の準備と入浴の準備が時間的に重複することが多いため、この二つを同時使用水栓の対象とした。
・同時使用給水用具の使用水量は、ＦとＧについては節水型器具を使用するため、種類別吐水量の最小値として設定した。</t>
    </r>
    <phoneticPr fontId="2"/>
  </si>
  <si>
    <t xml:space="preserve">
　各給水用具の損失水頭は、単位時間あたりの流量から、次頁のグラフより求めた。</t>
    <rPh sb="29" eb="30">
      <t>ページ</t>
    </rPh>
    <phoneticPr fontId="2"/>
  </si>
  <si>
    <t xml:space="preserve">水理計算検討結果：
</t>
    <phoneticPr fontId="2"/>
  </si>
  <si>
    <t>ﾊﾟｽﾜｰﾄﾞ：kyusui</t>
    <phoneticPr fontId="2"/>
  </si>
  <si>
    <t>備　　考
　水理計算はあくまでも同時使用する水栓を設定して水を出した時のシミュレーションである。このため、全所要水頭が配水管の最小動水圧よりも大きい結果となっても、水が出ないということではないことに留意しなければならない。
　これは、計画した使用水量、例えば二階の大便器のタンクへの給水が１２L/minとした場合、水圧不足により８L/minに低下し、タンクへの給水に時間を要するするといったことであり、標準的な給水量よりも少ないが、実用上問題ないと施主が判断、了承した場合は、使用水量が一般的な施設より少ないことを施主が了承することを前提として、水道局は申込の受付を受理するものとする。この場合は給水申込書に施主の同意書を添付する必要がある。
　ヘッダー工法による施工の場合は、分岐位置がヘッダーとなるため、ヘッダーまでの給水系統の比較をを考えればよい。比較の結果、一番大きい所要水頭がヘッダー部における所要水頭となり、各給水系統の使用水量を合計したものが、ヘッダーの一次側における水理計算の流量となる。</t>
    <rPh sb="99" eb="101">
      <t>リュウイ</t>
    </rPh>
    <rPh sb="154" eb="156">
      <t>バアイ</t>
    </rPh>
    <rPh sb="157" eb="158">
      <t>スイ</t>
    </rPh>
    <rPh sb="180" eb="182">
      <t>キュウスイ</t>
    </rPh>
    <rPh sb="183" eb="185">
      <t>ジカン</t>
    </rPh>
    <rPh sb="186" eb="187">
      <t>ヨウ</t>
    </rPh>
    <rPh sb="201" eb="204">
      <t>ヒョウジュンテキ</t>
    </rPh>
    <rPh sb="211" eb="212">
      <t>スク</t>
    </rPh>
    <rPh sb="267" eb="269">
      <t>ゼンテイ</t>
    </rPh>
    <rPh sb="298" eb="300">
      <t>キュウスイ</t>
    </rPh>
    <rPh sb="300" eb="303">
      <t>モウシコミショ</t>
    </rPh>
    <rPh sb="304" eb="306">
      <t>セシュ</t>
    </rPh>
    <rPh sb="307" eb="310">
      <t>ドウイショ</t>
    </rPh>
    <rPh sb="315" eb="317">
      <t>ヒツヨウ</t>
    </rPh>
    <rPh sb="328" eb="330">
      <t>コウホウ</t>
    </rPh>
    <rPh sb="333" eb="335">
      <t>セコウ</t>
    </rPh>
    <rPh sb="336" eb="338">
      <t>バアイ</t>
    </rPh>
    <rPh sb="340" eb="342">
      <t>ブンキ</t>
    </rPh>
    <rPh sb="342" eb="344">
      <t>イチ</t>
    </rPh>
    <rPh sb="362" eb="364">
      <t>キュウスイ</t>
    </rPh>
    <rPh sb="364" eb="366">
      <t>ケイトウ</t>
    </rPh>
    <rPh sb="367" eb="369">
      <t>ヒカク</t>
    </rPh>
    <rPh sb="371" eb="372">
      <t>カンガ</t>
    </rPh>
    <rPh sb="378" eb="380">
      <t>ヒカク</t>
    </rPh>
    <rPh sb="381" eb="383">
      <t>ケッカ</t>
    </rPh>
    <rPh sb="384" eb="386">
      <t>イチバン</t>
    </rPh>
    <rPh sb="386" eb="387">
      <t>オオ</t>
    </rPh>
    <rPh sb="389" eb="393">
      <t>ショヨウスイトウ</t>
    </rPh>
    <rPh sb="398" eb="399">
      <t>ブ</t>
    </rPh>
    <rPh sb="403" eb="407">
      <t>ショヨウスイトウ</t>
    </rPh>
    <rPh sb="411" eb="412">
      <t>カク</t>
    </rPh>
    <rPh sb="412" eb="414">
      <t>キュウスイ</t>
    </rPh>
    <rPh sb="414" eb="416">
      <t>ケイトウ</t>
    </rPh>
    <rPh sb="417" eb="419">
      <t>シヨウ</t>
    </rPh>
    <rPh sb="419" eb="421">
      <t>スイリョウ</t>
    </rPh>
    <rPh sb="422" eb="424">
      <t>ゴウケイ</t>
    </rPh>
    <rPh sb="435" eb="438">
      <t>イチジガワ</t>
    </rPh>
    <rPh sb="442" eb="444">
      <t>スイリ</t>
    </rPh>
    <rPh sb="444" eb="446">
      <t>ケイサン</t>
    </rPh>
    <rPh sb="447" eb="449">
      <t>リュウリョウ</t>
    </rPh>
    <phoneticPr fontId="2"/>
  </si>
  <si>
    <t>２　量水器の選定</t>
    <rPh sb="2" eb="5">
      <t>リョウスイキ</t>
    </rPh>
    <rPh sb="6" eb="8">
      <t>センテイ</t>
    </rPh>
    <phoneticPr fontId="2"/>
  </si>
  <si>
    <t>計画使用水量＝</t>
    <phoneticPr fontId="2"/>
  </si>
  <si>
    <t>上表から量水器口径＝</t>
    <rPh sb="0" eb="2">
      <t>ジョウヒョウ</t>
    </rPh>
    <rPh sb="4" eb="7">
      <t>リョウスイキ</t>
    </rPh>
    <rPh sb="7" eb="9">
      <t>コウケイ</t>
    </rPh>
    <phoneticPr fontId="2"/>
  </si>
  <si>
    <t>mmを選定する。</t>
    <rPh sb="3" eb="5">
      <t>センテイ</t>
    </rPh>
    <phoneticPr fontId="2"/>
  </si>
  <si>
    <t>配水管最小動水圧（設計水圧）</t>
    <rPh sb="0" eb="3">
      <t>ハイスイカン</t>
    </rPh>
    <rPh sb="3" eb="5">
      <t>サイショウ</t>
    </rPh>
    <rPh sb="5" eb="6">
      <t>ドウ</t>
    </rPh>
    <rPh sb="6" eb="8">
      <t>スイアツ</t>
    </rPh>
    <rPh sb="9" eb="11">
      <t>セッケイ</t>
    </rPh>
    <rPh sb="11" eb="13">
      <t>スイアツ</t>
    </rPh>
    <phoneticPr fontId="2"/>
  </si>
  <si>
    <t>3　給水系統別水理計算</t>
    <rPh sb="2" eb="4">
      <t>キュウスイ</t>
    </rPh>
    <rPh sb="4" eb="7">
      <t>ケイトウベツ</t>
    </rPh>
    <rPh sb="7" eb="9">
      <t>スイリ</t>
    </rPh>
    <rPh sb="9" eb="11">
      <t>ケイサン</t>
    </rPh>
    <phoneticPr fontId="2"/>
  </si>
  <si>
    <t>4　水理計算検討結果</t>
    <rPh sb="2" eb="4">
      <t>スイリ</t>
    </rPh>
    <rPh sb="4" eb="6">
      <t>ケイサン</t>
    </rPh>
    <rPh sb="6" eb="8">
      <t>ケントウ</t>
    </rPh>
    <rPh sb="8" eb="10">
      <t>ケッカ</t>
    </rPh>
    <phoneticPr fontId="2"/>
  </si>
  <si>
    <t>5　給水用具水頭損失計算表</t>
    <rPh sb="2" eb="4">
      <t>キュウスイ</t>
    </rPh>
    <rPh sb="4" eb="6">
      <t>ヨウグ</t>
    </rPh>
    <rPh sb="6" eb="8">
      <t>スイトウ</t>
    </rPh>
    <rPh sb="8" eb="10">
      <t>ソンシツ</t>
    </rPh>
    <rPh sb="10" eb="13">
      <t>ケイサンヒョウ</t>
    </rPh>
    <phoneticPr fontId="2"/>
  </si>
  <si>
    <t>給水装置全体の所要水頭＝</t>
    <rPh sb="0" eb="4">
      <t>キュウスイソウチ</t>
    </rPh>
    <rPh sb="4" eb="6">
      <t>ゼンタイ</t>
    </rPh>
    <rPh sb="7" eb="11">
      <t>ショヨウスイトウ</t>
    </rPh>
    <phoneticPr fontId="2"/>
  </si>
  <si>
    <t>ｍ</t>
    <phoneticPr fontId="2"/>
  </si>
  <si>
    <t>＝</t>
    <phoneticPr fontId="2"/>
  </si>
  <si>
    <t>配水管最小動水圧＝</t>
    <rPh sb="0" eb="3">
      <t>ハイスイカン</t>
    </rPh>
    <rPh sb="3" eb="5">
      <t>サイショウ</t>
    </rPh>
    <rPh sb="5" eb="6">
      <t>ドウ</t>
    </rPh>
    <rPh sb="6" eb="8">
      <t>スイアツ</t>
    </rPh>
    <phoneticPr fontId="2"/>
  </si>
  <si>
    <t>配水管最小動水圧</t>
    <rPh sb="0" eb="3">
      <t>ハイスイカン</t>
    </rPh>
    <rPh sb="3" eb="5">
      <t>サイショウ</t>
    </rPh>
    <rPh sb="5" eb="6">
      <t>ドウ</t>
    </rPh>
    <rPh sb="6" eb="8">
      <t>スイアツ</t>
    </rPh>
    <phoneticPr fontId="2"/>
  </si>
  <si>
    <t>給水装置所要水頭</t>
    <rPh sb="0" eb="4">
      <t>キュウスイソウチ</t>
    </rPh>
    <rPh sb="4" eb="8">
      <t>ショヨウスイトウ</t>
    </rPh>
    <phoneticPr fontId="2"/>
  </si>
  <si>
    <r>
      <t xml:space="preserve">主任技術者コメント：
</t>
    </r>
    <r>
      <rPr>
        <b/>
        <i/>
        <sz val="12"/>
        <color rgb="FFFF0000"/>
        <rFont val="ＭＳ Ｐゴシック"/>
        <family val="3"/>
        <charset val="128"/>
        <scheme val="minor"/>
      </rPr>
      <t>　一時的使用の許容流量のうち、10分間以上３栓同時に開栓する可能性が小さいことから、瞬時的使用（1日10間程度）の許容流量範囲３～４m3/hである口径２０mmの量水器を選定した。</t>
    </r>
    <rPh sb="0" eb="2">
      <t>シュニン</t>
    </rPh>
    <rPh sb="2" eb="5">
      <t>ギジュツシャ</t>
    </rPh>
    <rPh sb="13" eb="15">
      <t>イチジ</t>
    </rPh>
    <rPh sb="15" eb="18">
      <t>テキシヨウ</t>
    </rPh>
    <rPh sb="19" eb="21">
      <t>キョヨウ</t>
    </rPh>
    <rPh sb="21" eb="23">
      <t>リュウリョウ</t>
    </rPh>
    <rPh sb="29" eb="31">
      <t>フンカン</t>
    </rPh>
    <rPh sb="31" eb="33">
      <t>イジョウ</t>
    </rPh>
    <rPh sb="34" eb="35">
      <t>セン</t>
    </rPh>
    <rPh sb="35" eb="37">
      <t>ドウジ</t>
    </rPh>
    <rPh sb="38" eb="40">
      <t>カイセン</t>
    </rPh>
    <rPh sb="42" eb="45">
      <t>カノウセイ</t>
    </rPh>
    <rPh sb="46" eb="47">
      <t>チイ</t>
    </rPh>
    <rPh sb="54" eb="56">
      <t>シュンジ</t>
    </rPh>
    <rPh sb="56" eb="59">
      <t>テキシヨウ</t>
    </rPh>
    <rPh sb="61" eb="62">
      <t>ニチ</t>
    </rPh>
    <rPh sb="64" eb="65">
      <t>カン</t>
    </rPh>
    <rPh sb="65" eb="67">
      <t>テイド</t>
    </rPh>
    <rPh sb="69" eb="71">
      <t>キョヨウ</t>
    </rPh>
    <rPh sb="71" eb="73">
      <t>リュウリョウ</t>
    </rPh>
    <rPh sb="73" eb="75">
      <t>ハンイ</t>
    </rPh>
    <rPh sb="85" eb="87">
      <t>コウケイ</t>
    </rPh>
    <rPh sb="92" eb="95">
      <t>リョウスイキ</t>
    </rPh>
    <rPh sb="96" eb="98">
      <t>センテイ</t>
    </rPh>
    <phoneticPr fontId="2"/>
  </si>
  <si>
    <t>３　給水系統別水理計算</t>
    <rPh sb="2" eb="4">
      <t>キュウスイ</t>
    </rPh>
    <rPh sb="4" eb="7">
      <t>ケイトウベツ</t>
    </rPh>
    <rPh sb="7" eb="9">
      <t>スイリ</t>
    </rPh>
    <rPh sb="9" eb="11">
      <t>ケイサン</t>
    </rPh>
    <phoneticPr fontId="2"/>
  </si>
  <si>
    <t>４　水理計算検討結果</t>
    <rPh sb="2" eb="4">
      <t>スイリ</t>
    </rPh>
    <rPh sb="4" eb="6">
      <t>ケイサン</t>
    </rPh>
    <rPh sb="6" eb="8">
      <t>ケントウ</t>
    </rPh>
    <rPh sb="8" eb="10">
      <t>ケッカ</t>
    </rPh>
    <phoneticPr fontId="2"/>
  </si>
  <si>
    <t>５　給水用具水頭損失計算表</t>
    <rPh sb="2" eb="4">
      <t>キュウスイ</t>
    </rPh>
    <rPh sb="4" eb="6">
      <t>ヨウグ</t>
    </rPh>
    <rPh sb="6" eb="8">
      <t>スイトウ</t>
    </rPh>
    <rPh sb="8" eb="10">
      <t>ソンシツ</t>
    </rPh>
    <rPh sb="10" eb="13">
      <t>ケイサンヒョウ</t>
    </rPh>
    <phoneticPr fontId="2"/>
  </si>
  <si>
    <t>各水理計算の端数処理は切り上げるものとする。</t>
    <rPh sb="0" eb="1">
      <t>カク</t>
    </rPh>
    <rPh sb="1" eb="3">
      <t>スイリ</t>
    </rPh>
    <rPh sb="3" eb="5">
      <t>ケイサン</t>
    </rPh>
    <rPh sb="6" eb="8">
      <t>ハスウ</t>
    </rPh>
    <rPh sb="8" eb="10">
      <t>ショリ</t>
    </rPh>
    <rPh sb="11" eb="12">
      <t>キ</t>
    </rPh>
    <rPh sb="13" eb="14">
      <t>ア</t>
    </rPh>
    <phoneticPr fontId="2"/>
  </si>
  <si>
    <t>新居浜市　一宮町1丁目5番1号</t>
    <rPh sb="0" eb="4">
      <t>ニイハマシ</t>
    </rPh>
    <rPh sb="5" eb="8">
      <t>イックチョウ</t>
    </rPh>
    <rPh sb="9" eb="11">
      <t>チョウメ</t>
    </rPh>
    <rPh sb="12" eb="13">
      <t>バン</t>
    </rPh>
    <rPh sb="14" eb="15">
      <t>ゴウ</t>
    </rPh>
    <phoneticPr fontId="2"/>
  </si>
  <si>
    <t>新居浜　水太郎</t>
    <rPh sb="0" eb="3">
      <t>ニイハマ</t>
    </rPh>
    <rPh sb="4" eb="5">
      <t>ミズ</t>
    </rPh>
    <rPh sb="5" eb="7">
      <t>タロウ</t>
    </rPh>
    <phoneticPr fontId="2"/>
  </si>
  <si>
    <t>新居浜AAA　株式会社</t>
    <rPh sb="0" eb="3">
      <t>ニイハマ</t>
    </rPh>
    <rPh sb="7" eb="9">
      <t>カブシキ</t>
    </rPh>
    <rPh sb="9" eb="11">
      <t>カイシャ</t>
    </rPh>
    <phoneticPr fontId="2"/>
  </si>
  <si>
    <t>水道橋　雪渓</t>
    <rPh sb="0" eb="2">
      <t>スイドウ</t>
    </rPh>
    <rPh sb="2" eb="3">
      <t>バシ</t>
    </rPh>
    <rPh sb="4" eb="6">
      <t>セッケイ</t>
    </rPh>
    <phoneticPr fontId="2"/>
  </si>
  <si>
    <t>①</t>
    <phoneticPr fontId="2"/>
  </si>
  <si>
    <t>C</t>
    <phoneticPr fontId="2"/>
  </si>
  <si>
    <t>④</t>
    <phoneticPr fontId="2"/>
  </si>
  <si>
    <t>⑧</t>
    <phoneticPr fontId="2"/>
  </si>
  <si>
    <t>量水器</t>
    <rPh sb="0" eb="3">
      <t>リョウスイキ</t>
    </rPh>
    <phoneticPr fontId="2"/>
  </si>
  <si>
    <r>
      <rPr>
        <b/>
        <i/>
        <sz val="12"/>
        <color theme="1"/>
        <rFont val="ＭＳ Ｐゴシック"/>
        <family val="3"/>
        <charset val="128"/>
        <scheme val="minor"/>
      </rPr>
      <t>水理計算検討結果：</t>
    </r>
    <r>
      <rPr>
        <b/>
        <i/>
        <sz val="12"/>
        <color rgb="FFFF0000"/>
        <rFont val="ＭＳ Ｐゴシック"/>
        <family val="3"/>
        <charset val="128"/>
        <scheme val="minor"/>
      </rPr>
      <t xml:space="preserve">
　</t>
    </r>
    <rPh sb="0" eb="2">
      <t>スイリ</t>
    </rPh>
    <rPh sb="2" eb="4">
      <t>ケイサン</t>
    </rPh>
    <rPh sb="4" eb="6">
      <t>ケントウ</t>
    </rPh>
    <rPh sb="6" eb="8">
      <t>ケッカ</t>
    </rPh>
    <phoneticPr fontId="2"/>
  </si>
  <si>
    <t>給湯器</t>
    <rPh sb="0" eb="3">
      <t>キュウトウキ</t>
    </rPh>
    <phoneticPr fontId="2"/>
  </si>
  <si>
    <t>浴槽（和式）</t>
    <rPh sb="0" eb="2">
      <t>ヨクソウ</t>
    </rPh>
    <rPh sb="3" eb="5">
      <t>ワシキ</t>
    </rPh>
    <phoneticPr fontId="2"/>
  </si>
  <si>
    <t>○</t>
    <phoneticPr fontId="2"/>
  </si>
  <si>
    <t>①～B</t>
    <phoneticPr fontId="2"/>
  </si>
  <si>
    <r>
      <t xml:space="preserve">主任技術者コメント：
</t>
    </r>
    <r>
      <rPr>
        <b/>
        <i/>
        <sz val="12"/>
        <color rgb="FFFF0000"/>
        <rFont val="ＭＳ Ｐゴシック"/>
        <family val="3"/>
        <charset val="128"/>
        <scheme val="minor"/>
      </rPr>
      <t>最初に最末端の二階大便器i①から浴槽④との合流点Bまでの系統の水理計算を行う。手洗い②との合流点Aまでは管径は13mmである。</t>
    </r>
    <rPh sb="0" eb="2">
      <t>シュニン</t>
    </rPh>
    <rPh sb="2" eb="5">
      <t>ギジュツシャ</t>
    </rPh>
    <rPh sb="50" eb="52">
      <t>テアラ</t>
    </rPh>
    <phoneticPr fontId="2"/>
  </si>
  <si>
    <t>B</t>
    <phoneticPr fontId="2"/>
  </si>
  <si>
    <t>④’</t>
    <phoneticPr fontId="2"/>
  </si>
  <si>
    <t>④～B</t>
    <phoneticPr fontId="2"/>
  </si>
  <si>
    <r>
      <t xml:space="preserve">主任技術者コメント：
</t>
    </r>
    <r>
      <rPr>
        <b/>
        <i/>
        <sz val="12"/>
        <color rgb="FFFF0000"/>
        <rFont val="ＭＳ Ｐゴシック"/>
        <family val="3"/>
        <charset val="128"/>
        <scheme val="minor"/>
      </rPr>
      <t>次に一階の浴槽④～Bの系統の水理計算を行う。④から分岐点Bまではφ13mmが２．０ｍ、φ20mmが４．５ｍである。</t>
    </r>
    <rPh sb="0" eb="2">
      <t>シュニン</t>
    </rPh>
    <rPh sb="2" eb="5">
      <t>ギジュツシャ</t>
    </rPh>
    <rPh sb="36" eb="39">
      <t>ブンキテン</t>
    </rPh>
    <phoneticPr fontId="2"/>
  </si>
  <si>
    <t>B～C</t>
    <phoneticPr fontId="2"/>
  </si>
  <si>
    <r>
      <t xml:space="preserve">主任技術者コメント：
</t>
    </r>
    <r>
      <rPr>
        <b/>
        <i/>
        <sz val="12"/>
        <color rgb="FFFF0000"/>
        <rFont val="ＭＳ Ｐゴシック"/>
        <family val="3"/>
        <charset val="128"/>
        <scheme val="minor"/>
      </rPr>
      <t>次に台所流し⑧から分岐点Cまでの系統の水理計算を行う。</t>
    </r>
    <rPh sb="0" eb="2">
      <t>シュニン</t>
    </rPh>
    <rPh sb="2" eb="5">
      <t>ギジュツシャ</t>
    </rPh>
    <rPh sb="13" eb="15">
      <t>ダイドコロ</t>
    </rPh>
    <rPh sb="15" eb="16">
      <t>ナガ</t>
    </rPh>
    <phoneticPr fontId="2"/>
  </si>
  <si>
    <t>⑧～C</t>
    <phoneticPr fontId="2"/>
  </si>
  <si>
    <t>C～E</t>
    <phoneticPr fontId="2"/>
  </si>
  <si>
    <t>E</t>
    <phoneticPr fontId="2"/>
  </si>
  <si>
    <r>
      <t xml:space="preserve">計算結果コメント：
</t>
    </r>
    <r>
      <rPr>
        <b/>
        <sz val="10"/>
        <color rgb="FFFF0000"/>
        <rFont val="ＭＳ Ｐゴシック"/>
        <family val="3"/>
        <charset val="128"/>
        <scheme val="minor"/>
      </rPr>
      <t>配水管の水圧が低いため、一般的な配管では出水不良の可能性がある。このため、給水管による損失水頭を少なくするため、BからEまでの給水管口径をφ25とした。配水管分岐においてもφ25のサドル分岐、φ25の止水栓を設置し、量水器ボックスの前後でφ20に口径を変化させることとする。</t>
    </r>
    <rPh sb="0" eb="2">
      <t>ケイサン</t>
    </rPh>
    <rPh sb="2" eb="4">
      <t>ケッカ</t>
    </rPh>
    <rPh sb="10" eb="13">
      <t>ハイスイカン</t>
    </rPh>
    <rPh sb="14" eb="16">
      <t>スイアツ</t>
    </rPh>
    <rPh sb="17" eb="18">
      <t>ヒク</t>
    </rPh>
    <rPh sb="22" eb="25">
      <t>イッパンテキ</t>
    </rPh>
    <rPh sb="26" eb="28">
      <t>ハイカン</t>
    </rPh>
    <rPh sb="30" eb="32">
      <t>シュッスイ</t>
    </rPh>
    <rPh sb="32" eb="34">
      <t>フリョウ</t>
    </rPh>
    <rPh sb="35" eb="38">
      <t>カノウセイ</t>
    </rPh>
    <rPh sb="47" eb="50">
      <t>キュウスイカン</t>
    </rPh>
    <rPh sb="53" eb="55">
      <t>ソンシツ</t>
    </rPh>
    <rPh sb="55" eb="57">
      <t>スイトウ</t>
    </rPh>
    <rPh sb="58" eb="59">
      <t>スク</t>
    </rPh>
    <rPh sb="73" eb="76">
      <t>キュウスイカン</t>
    </rPh>
    <rPh sb="76" eb="78">
      <t>コウケイ</t>
    </rPh>
    <rPh sb="86" eb="89">
      <t>ハイスイカン</t>
    </rPh>
    <rPh sb="89" eb="91">
      <t>ブンキ</t>
    </rPh>
    <rPh sb="103" eb="105">
      <t>ブンキ</t>
    </rPh>
    <rPh sb="110" eb="113">
      <t>シスイセン</t>
    </rPh>
    <rPh sb="114" eb="116">
      <t>セッチ</t>
    </rPh>
    <rPh sb="118" eb="121">
      <t>リョウスイキ</t>
    </rPh>
    <rPh sb="126" eb="128">
      <t>ゼンゴ</t>
    </rPh>
    <rPh sb="133" eb="135">
      <t>コウケイ</t>
    </rPh>
    <rPh sb="136" eb="138">
      <t>ヘンカ</t>
    </rPh>
    <phoneticPr fontId="2"/>
  </si>
  <si>
    <r>
      <t xml:space="preserve">コメント
</t>
    </r>
    <r>
      <rPr>
        <b/>
        <i/>
        <sz val="10"/>
        <color rgb="FFFF0000"/>
        <rFont val="ＭＳ Ｐゴシック"/>
        <family val="3"/>
        <charset val="128"/>
        <scheme val="minor"/>
      </rPr>
      <t>・二階最末端給水用具である大便器を同時使用水栓の対象とした。
・施主へのヒアリングから、夕食の準備と入浴の準備が時間的に重複することが多いため、この二つを同時使用水栓の対象とした。
・同時使用給水用具の使用水量は、④と⑧については節水型器具を使用するため、種類別吐水量の最小値として設定した。</t>
    </r>
    <phoneticPr fontId="2"/>
  </si>
  <si>
    <t>逆止弁</t>
    <rPh sb="0" eb="1">
      <t>ギャク</t>
    </rPh>
    <rPh sb="1" eb="3">
      <t>シベン</t>
    </rPh>
    <phoneticPr fontId="2"/>
  </si>
  <si>
    <t>二階への給水管に使用する逆止弁の損失水頭は、逆止弁メーカーの仕様書の表により求めた。</t>
    <rPh sb="0" eb="2">
      <t>ニカイ</t>
    </rPh>
    <rPh sb="4" eb="7">
      <t>キュウスイカン</t>
    </rPh>
    <rPh sb="8" eb="10">
      <t>シヨウ</t>
    </rPh>
    <rPh sb="12" eb="13">
      <t>ギャク</t>
    </rPh>
    <rPh sb="13" eb="15">
      <t>シベン</t>
    </rPh>
    <rPh sb="16" eb="18">
      <t>ソンシツ</t>
    </rPh>
    <rPh sb="18" eb="20">
      <t>スイトウ</t>
    </rPh>
    <rPh sb="22" eb="23">
      <t>ギャク</t>
    </rPh>
    <rPh sb="23" eb="25">
      <t>シベン</t>
    </rPh>
    <rPh sb="30" eb="33">
      <t>シヨウショ</t>
    </rPh>
    <rPh sb="34" eb="35">
      <t>ヒョウ</t>
    </rPh>
    <rPh sb="38" eb="39">
      <t>モト</t>
    </rPh>
    <phoneticPr fontId="2"/>
  </si>
  <si>
    <r>
      <t xml:space="preserve">計算結果コメント：
</t>
    </r>
    <r>
      <rPr>
        <b/>
        <i/>
        <sz val="10"/>
        <color rgb="FFFF0000"/>
        <rFont val="ＭＳ Ｐゴシック"/>
        <family val="3"/>
        <charset val="128"/>
        <scheme val="minor"/>
      </rPr>
      <t>合流点Cにおける二階トイレの給水系統と浴槽の給水系統の所要水頭を比較すると、二階トイレが１０．０５１ｍ、浴槽が５．９７５ｍであることから、合流点Bにおける所要水頭は大きい方の１０．０５１ｍとなる。この時、合流点Bを通過する水量は二階トイレと浴槽の使用水量を合計し、１２＋２０＝３２L/minとなる。</t>
    </r>
    <rPh sb="0" eb="2">
      <t>ケイサン</t>
    </rPh>
    <rPh sb="2" eb="4">
      <t>ケッカ</t>
    </rPh>
    <rPh sb="18" eb="20">
      <t>ニカイ</t>
    </rPh>
    <rPh sb="29" eb="31">
      <t>ヨクソウ</t>
    </rPh>
    <rPh sb="32" eb="34">
      <t>キュウスイ</t>
    </rPh>
    <rPh sb="34" eb="36">
      <t>ケイトウ</t>
    </rPh>
    <rPh sb="48" eb="50">
      <t>ニカイ</t>
    </rPh>
    <rPh sb="62" eb="64">
      <t>ヨクソウ</t>
    </rPh>
    <rPh sb="92" eb="93">
      <t>オオ</t>
    </rPh>
    <rPh sb="95" eb="96">
      <t>ホウ</t>
    </rPh>
    <rPh sb="124" eb="126">
      <t>ニカイ</t>
    </rPh>
    <rPh sb="130" eb="132">
      <t>ヨクソウ</t>
    </rPh>
    <phoneticPr fontId="2"/>
  </si>
  <si>
    <r>
      <t xml:space="preserve">主任技術者コメント：
</t>
    </r>
    <r>
      <rPr>
        <b/>
        <i/>
        <sz val="10"/>
        <color rgb="FFFF0000"/>
        <rFont val="ＭＳ Ｐゴシック"/>
        <family val="3"/>
        <charset val="128"/>
        <scheme val="minor"/>
      </rPr>
      <t>次にBからCの水理計算を行う。先の計算で、Bの地点においては所要水頭が１０．０５１ｍ必要であるため、起点における所要水頭１０．０５１ｍ、水量が３２L/minであるので流量に３２を入力する。</t>
    </r>
    <rPh sb="0" eb="2">
      <t>シュニン</t>
    </rPh>
    <rPh sb="2" eb="5">
      <t>ギジュツシャ</t>
    </rPh>
    <rPh sb="79" eb="81">
      <t>スイリョウ</t>
    </rPh>
    <rPh sb="94" eb="96">
      <t>リュウリョウ</t>
    </rPh>
    <phoneticPr fontId="2"/>
  </si>
  <si>
    <r>
      <t>計算結果コメント：　　　</t>
    </r>
    <r>
      <rPr>
        <b/>
        <i/>
        <sz val="10"/>
        <color rgb="FFFF0000"/>
        <rFont val="ＭＳ Ｐゴシック"/>
        <family val="3"/>
        <charset val="128"/>
        <scheme val="minor"/>
      </rPr>
      <t>分岐点Cにおいては台所流しの所要水頭５．５３１ｍよりもB～Cにおける所要水頭１０．７６７ｍの方が大きいのでCにおける所要水頭は１０．７６７ｍとなる。また分岐点Cを通過する水量は台所も含めた水量として３２＋１２＝４４L/minとなる。</t>
    </r>
    <rPh sb="0" eb="2">
      <t>ケイサン</t>
    </rPh>
    <rPh sb="2" eb="4">
      <t>ケッカ</t>
    </rPh>
    <rPh sb="21" eb="23">
      <t>ダイドコロ</t>
    </rPh>
    <rPh sb="23" eb="24">
      <t>ナガ</t>
    </rPh>
    <rPh sb="100" eb="102">
      <t>ダイドコロ</t>
    </rPh>
    <rPh sb="103" eb="104">
      <t>フク</t>
    </rPh>
    <rPh sb="106" eb="108">
      <t>スイリョウ</t>
    </rPh>
    <phoneticPr fontId="2"/>
  </si>
  <si>
    <r>
      <t>主任技術者コメント：　　　　</t>
    </r>
    <r>
      <rPr>
        <b/>
        <i/>
        <sz val="10"/>
        <color rgb="FFFF0000"/>
        <rFont val="ＭＳ Ｐゴシック"/>
        <family val="3"/>
        <charset val="128"/>
        <scheme val="minor"/>
      </rPr>
      <t>最後にC～配水管Eまでの水理計算を行う。Cにおいては先の計算から所要水頭が１０．７６７ｍ、流量が４４L/min であることがわかっているので、起点における所要水頭１０．７６７と流量４４を入力する。</t>
    </r>
    <rPh sb="0" eb="2">
      <t>シュニン</t>
    </rPh>
    <rPh sb="2" eb="5">
      <t>ギジュツシャ</t>
    </rPh>
    <rPh sb="14" eb="16">
      <t>サイゴ</t>
    </rPh>
    <rPh sb="19" eb="22">
      <t>ハイスイカン</t>
    </rPh>
    <rPh sb="59" eb="61">
      <t>リュウリョウ</t>
    </rPh>
    <rPh sb="102" eb="104">
      <t>リュウリョウ</t>
    </rPh>
    <phoneticPr fontId="2"/>
  </si>
  <si>
    <r>
      <rPr>
        <b/>
        <i/>
        <sz val="12"/>
        <color theme="1"/>
        <rFont val="ＭＳ Ｐゴシック"/>
        <family val="3"/>
        <charset val="128"/>
        <scheme val="minor"/>
      </rPr>
      <t>水理計算検討結果：</t>
    </r>
    <r>
      <rPr>
        <b/>
        <i/>
        <sz val="12"/>
        <color rgb="FFFF0000"/>
        <rFont val="ＭＳ Ｐゴシック"/>
        <family val="3"/>
        <charset val="128"/>
        <scheme val="minor"/>
      </rPr>
      <t xml:space="preserve">
　以上の計算結果から、この給水装置が必要とする全水頭は２５．６ｍであることがわかる。
Mpaに換算すると
　２５．６ｍ÷１０２＝０．２５Mpa　　であり、
配水管の最小動水圧０．２1Mpaよりも大きいことから、計画した使用水量の確保が困難となる可能性がある。
　このため、量水器から分岐点Cまでの給水管口径を２５mmとし、再計算行う。
　</t>
    </r>
    <rPh sb="0" eb="2">
      <t>スイリ</t>
    </rPh>
    <rPh sb="2" eb="4">
      <t>ケイサン</t>
    </rPh>
    <rPh sb="4" eb="6">
      <t>ケントウ</t>
    </rPh>
    <rPh sb="6" eb="8">
      <t>ケッカ</t>
    </rPh>
    <rPh sb="11" eb="13">
      <t>イジョウ</t>
    </rPh>
    <rPh sb="14" eb="16">
      <t>ケイサン</t>
    </rPh>
    <rPh sb="16" eb="18">
      <t>ケッカ</t>
    </rPh>
    <rPh sb="23" eb="27">
      <t>キュウスイソウチ</t>
    </rPh>
    <rPh sb="28" eb="30">
      <t>ヒツヨウ</t>
    </rPh>
    <rPh sb="33" eb="34">
      <t>ゼン</t>
    </rPh>
    <rPh sb="34" eb="36">
      <t>スイトウ</t>
    </rPh>
    <rPh sb="57" eb="59">
      <t>カンザン</t>
    </rPh>
    <rPh sb="88" eb="91">
      <t>ハイスイカン</t>
    </rPh>
    <rPh sb="92" eb="94">
      <t>サイショウ</t>
    </rPh>
    <rPh sb="94" eb="95">
      <t>ドウ</t>
    </rPh>
    <rPh sb="95" eb="97">
      <t>スイアツ</t>
    </rPh>
    <rPh sb="107" eb="108">
      <t>オオ</t>
    </rPh>
    <rPh sb="115" eb="117">
      <t>ケイカク</t>
    </rPh>
    <rPh sb="119" eb="121">
      <t>シヨウ</t>
    </rPh>
    <rPh sb="121" eb="123">
      <t>スイリョウ</t>
    </rPh>
    <rPh sb="124" eb="126">
      <t>カクホ</t>
    </rPh>
    <rPh sb="127" eb="129">
      <t>コンナン</t>
    </rPh>
    <rPh sb="132" eb="135">
      <t>カノウセイ</t>
    </rPh>
    <rPh sb="146" eb="149">
      <t>リョウスイキ</t>
    </rPh>
    <rPh sb="151" eb="154">
      <t>ブンキテン</t>
    </rPh>
    <rPh sb="158" eb="161">
      <t>キュウスイカン</t>
    </rPh>
    <rPh sb="161" eb="163">
      <t>コウケイ</t>
    </rPh>
    <phoneticPr fontId="2"/>
  </si>
  <si>
    <r>
      <t>計算結果コメント：　　　</t>
    </r>
    <r>
      <rPr>
        <b/>
        <i/>
        <sz val="10"/>
        <color rgb="FFFF0000"/>
        <rFont val="ＭＳ Ｐゴシック"/>
        <family val="3"/>
        <charset val="128"/>
        <scheme val="minor"/>
      </rPr>
      <t>分岐点Cにおいては台所流しの所要水頭５．５３１ｍよりもB～Cにおける所要水頭１０．３１０mの方が大きいのでCにおける所要水頭は１０．３１０ｍとなる。また分岐点Cを通過する水量は台所も含めた水量として３２＋１２＝４４L/minとなる。</t>
    </r>
    <rPh sb="0" eb="2">
      <t>ケイサン</t>
    </rPh>
    <rPh sb="2" eb="4">
      <t>ケッカ</t>
    </rPh>
    <rPh sb="21" eb="23">
      <t>ダイドコロ</t>
    </rPh>
    <rPh sb="23" eb="24">
      <t>ナガ</t>
    </rPh>
    <rPh sb="100" eb="102">
      <t>ダイドコロ</t>
    </rPh>
    <rPh sb="103" eb="104">
      <t>フク</t>
    </rPh>
    <rPh sb="106" eb="108">
      <t>スイリョウ</t>
    </rPh>
    <phoneticPr fontId="2"/>
  </si>
  <si>
    <r>
      <t>主任技術者コメント：　　　　</t>
    </r>
    <r>
      <rPr>
        <b/>
        <i/>
        <sz val="10"/>
        <color rgb="FFFF0000"/>
        <rFont val="ＭＳ Ｐゴシック"/>
        <family val="3"/>
        <charset val="128"/>
        <scheme val="minor"/>
      </rPr>
      <t>最後にC～配水管Eまでの水理計算を行う。Cにおいては先の計算から所要水頭が１０．３１０ｍ、流量が４４L/min であることがわかっているので、起点における所要水頭９．390と流量４４を入力する。</t>
    </r>
    <rPh sb="0" eb="2">
      <t>シュニン</t>
    </rPh>
    <rPh sb="2" eb="5">
      <t>ギジュツシャ</t>
    </rPh>
    <rPh sb="14" eb="16">
      <t>サイゴ</t>
    </rPh>
    <rPh sb="19" eb="22">
      <t>ハイスイカン</t>
    </rPh>
    <rPh sb="59" eb="61">
      <t>リュウリョウ</t>
    </rPh>
    <rPh sb="101" eb="103">
      <t>リュウリョウ</t>
    </rPh>
    <phoneticPr fontId="2"/>
  </si>
  <si>
    <t>　二階への給水管に設置する逆止弁の損失水頭については、メーカーの仕様書に記載されている左図により求めた。</t>
    <rPh sb="1" eb="3">
      <t>ニカイ</t>
    </rPh>
    <rPh sb="5" eb="8">
      <t>キュウスイカン</t>
    </rPh>
    <rPh sb="9" eb="11">
      <t>セッチ</t>
    </rPh>
    <rPh sb="13" eb="14">
      <t>ギャク</t>
    </rPh>
    <rPh sb="14" eb="16">
      <t>シベン</t>
    </rPh>
    <rPh sb="17" eb="19">
      <t>ソンシツ</t>
    </rPh>
    <rPh sb="19" eb="21">
      <t>スイトウ</t>
    </rPh>
    <rPh sb="32" eb="34">
      <t>シヨウ</t>
    </rPh>
    <rPh sb="34" eb="35">
      <t>ショ</t>
    </rPh>
    <rPh sb="36" eb="38">
      <t>キサイ</t>
    </rPh>
    <rPh sb="43" eb="45">
      <t>サズ</t>
    </rPh>
    <rPh sb="48" eb="49">
      <t>モト</t>
    </rPh>
    <phoneticPr fontId="2"/>
  </si>
  <si>
    <r>
      <t xml:space="preserve">主任技術者コメント：
</t>
    </r>
    <r>
      <rPr>
        <b/>
        <i/>
        <sz val="12"/>
        <color rgb="FFFF0000"/>
        <rFont val="ＭＳ Ｐゴシック"/>
        <family val="3"/>
        <charset val="128"/>
        <scheme val="minor"/>
      </rPr>
      <t>　一時的使用の許容流量のうち、10分間以上３栓同時に開栓する可能性が小さいことから、瞬時的使用（1日10分間程度）の許容流量４m3/hである口径２０mmの量水器を選定した。</t>
    </r>
    <rPh sb="0" eb="2">
      <t>シュニン</t>
    </rPh>
    <rPh sb="2" eb="5">
      <t>ギジュツシャ</t>
    </rPh>
    <rPh sb="13" eb="15">
      <t>イチジ</t>
    </rPh>
    <rPh sb="15" eb="18">
      <t>テキシヨウ</t>
    </rPh>
    <rPh sb="19" eb="21">
      <t>キョヨウ</t>
    </rPh>
    <rPh sb="21" eb="23">
      <t>リュウリョウ</t>
    </rPh>
    <rPh sb="29" eb="31">
      <t>フンカン</t>
    </rPh>
    <rPh sb="31" eb="33">
      <t>イジョウ</t>
    </rPh>
    <rPh sb="34" eb="35">
      <t>セン</t>
    </rPh>
    <rPh sb="35" eb="37">
      <t>ドウジ</t>
    </rPh>
    <rPh sb="38" eb="40">
      <t>カイセン</t>
    </rPh>
    <rPh sb="42" eb="45">
      <t>カノウセイ</t>
    </rPh>
    <rPh sb="46" eb="47">
      <t>チイ</t>
    </rPh>
    <rPh sb="54" eb="56">
      <t>シュンジ</t>
    </rPh>
    <rPh sb="56" eb="59">
      <t>テキシヨウ</t>
    </rPh>
    <rPh sb="61" eb="62">
      <t>ニチ</t>
    </rPh>
    <rPh sb="64" eb="65">
      <t>フン</t>
    </rPh>
    <rPh sb="65" eb="66">
      <t>カン</t>
    </rPh>
    <rPh sb="66" eb="68">
      <t>テイド</t>
    </rPh>
    <rPh sb="70" eb="72">
      <t>キョヨウ</t>
    </rPh>
    <rPh sb="72" eb="74">
      <t>リュウリョウ</t>
    </rPh>
    <rPh sb="82" eb="84">
      <t>コウケイ</t>
    </rPh>
    <rPh sb="89" eb="92">
      <t>リョウスイキ</t>
    </rPh>
    <rPh sb="93" eb="95">
      <t>センテイ</t>
    </rPh>
    <phoneticPr fontId="2"/>
  </si>
  <si>
    <t>　ヘッダーによる給水を行う場合、ヘッダーの損失水頭は一般に１ｍ程度と言われています。
水理計算においては、給水用具損失水頭の欄に器具名称と損失水頭を記入して下さい。</t>
    <rPh sb="8" eb="10">
      <t>キュウスイ</t>
    </rPh>
    <rPh sb="11" eb="12">
      <t>オコナ</t>
    </rPh>
    <rPh sb="13" eb="15">
      <t>バアイ</t>
    </rPh>
    <rPh sb="21" eb="23">
      <t>ソンシツ</t>
    </rPh>
    <rPh sb="23" eb="25">
      <t>スイトウ</t>
    </rPh>
    <rPh sb="26" eb="28">
      <t>イッパン</t>
    </rPh>
    <rPh sb="31" eb="33">
      <t>テイド</t>
    </rPh>
    <rPh sb="34" eb="35">
      <t>イ</t>
    </rPh>
    <rPh sb="43" eb="45">
      <t>スイリ</t>
    </rPh>
    <rPh sb="45" eb="47">
      <t>ケイサン</t>
    </rPh>
    <rPh sb="53" eb="55">
      <t>キュウスイ</t>
    </rPh>
    <rPh sb="55" eb="57">
      <t>ヨウグ</t>
    </rPh>
    <rPh sb="57" eb="59">
      <t>ソンシツ</t>
    </rPh>
    <rPh sb="59" eb="61">
      <t>スイトウ</t>
    </rPh>
    <rPh sb="62" eb="63">
      <t>ラン</t>
    </rPh>
    <rPh sb="64" eb="66">
      <t>キグ</t>
    </rPh>
    <rPh sb="66" eb="68">
      <t>メイショウ</t>
    </rPh>
    <rPh sb="69" eb="71">
      <t>ソンシツ</t>
    </rPh>
    <rPh sb="71" eb="73">
      <t>スイトウ</t>
    </rPh>
    <rPh sb="74" eb="76">
      <t>キニュウ</t>
    </rPh>
    <rPh sb="78" eb="79">
      <t>クダ</t>
    </rPh>
    <phoneticPr fontId="2"/>
  </si>
  <si>
    <t>同時使用率による水理計算</t>
    <rPh sb="0" eb="2">
      <t>ドウジ</t>
    </rPh>
    <rPh sb="2" eb="5">
      <t>シヨウリツ</t>
    </rPh>
    <rPh sb="8" eb="10">
      <t>スイリ</t>
    </rPh>
    <rPh sb="10" eb="12">
      <t>ケイサン</t>
    </rPh>
    <phoneticPr fontId="2"/>
  </si>
  <si>
    <t>備　　考
　</t>
    <phoneticPr fontId="2"/>
  </si>
</sst>
</file>

<file path=xl/styles.xml><?xml version="1.0" encoding="utf-8"?>
<styleSheet xmlns="http://schemas.openxmlformats.org/spreadsheetml/2006/main">
  <numFmts count="5">
    <numFmt numFmtId="176" formatCode="0.000_ "/>
    <numFmt numFmtId="177" formatCode="#,###&quot; L/min = &quot;"/>
    <numFmt numFmtId="178" formatCode="&quot;  &quot;#,###.0&quot;m3/hr&quot;"/>
    <numFmt numFmtId="179" formatCode="0.###&quot; Mpa&quot;"/>
    <numFmt numFmtId="180" formatCode="0.0_ "/>
  </numFmts>
  <fonts count="40">
    <font>
      <sz val="10"/>
      <color theme="1"/>
      <name val="ＭＳ Ｐゴシック"/>
      <family val="2"/>
      <charset val="128"/>
      <scheme val="minor"/>
    </font>
    <font>
      <sz val="20"/>
      <color theme="1"/>
      <name val="AR楷書体M"/>
      <family val="3"/>
      <charset val="128"/>
    </font>
    <font>
      <sz val="6"/>
      <name val="ＭＳ Ｐゴシック"/>
      <family val="2"/>
      <charset val="128"/>
      <scheme val="minor"/>
    </font>
    <font>
      <sz val="20"/>
      <color theme="1"/>
      <name val="ＭＳ Ｐゴシック"/>
      <family val="2"/>
      <charset val="128"/>
      <scheme val="minor"/>
    </font>
    <font>
      <sz val="11"/>
      <color theme="1"/>
      <name val="AR P明朝体U"/>
      <family val="3"/>
      <charset val="128"/>
    </font>
    <font>
      <sz val="10"/>
      <color theme="1"/>
      <name val="AR P明朝体L"/>
      <family val="3"/>
      <charset val="128"/>
    </font>
    <font>
      <b/>
      <i/>
      <sz val="14"/>
      <color theme="1"/>
      <name val="ＭＳ Ｐゴシック"/>
      <family val="3"/>
      <charset val="128"/>
      <scheme val="minor"/>
    </font>
    <font>
      <b/>
      <sz val="10"/>
      <color theme="1"/>
      <name val="ＭＳ Ｐゴシック"/>
      <family val="3"/>
      <charset val="128"/>
      <scheme val="minor"/>
    </font>
    <font>
      <sz val="10"/>
      <color theme="1"/>
      <name val="ＭＳ Ｐ明朝"/>
      <family val="1"/>
      <charset val="128"/>
    </font>
    <font>
      <sz val="10"/>
      <color rgb="FFFF0000"/>
      <name val="ＭＳ Ｐ明朝"/>
      <family val="1"/>
      <charset val="128"/>
    </font>
    <font>
      <sz val="10"/>
      <color theme="1"/>
      <name val="ＭＳ 明朝"/>
      <family val="1"/>
      <charset val="128"/>
    </font>
    <font>
      <b/>
      <i/>
      <sz val="10"/>
      <color theme="1"/>
      <name val="ＭＳ Ｐゴシック"/>
      <family val="3"/>
      <charset val="128"/>
      <scheme val="minor"/>
    </font>
    <font>
      <b/>
      <i/>
      <sz val="10"/>
      <color rgb="FFFF0000"/>
      <name val="ＭＳ Ｐゴシック"/>
      <family val="3"/>
      <charset val="128"/>
      <scheme val="minor"/>
    </font>
    <font>
      <sz val="10"/>
      <color rgb="FFFF0000"/>
      <name val="ＭＳ Ｐゴシック"/>
      <family val="2"/>
      <charset val="128"/>
      <scheme val="minor"/>
    </font>
    <font>
      <sz val="10"/>
      <color rgb="FFFF0000"/>
      <name val="ＭＳ Ｐゴシック"/>
      <family val="3"/>
      <charset val="128"/>
      <scheme val="minor"/>
    </font>
    <font>
      <sz val="9"/>
      <color theme="1"/>
      <name val="ＭＳ Ｐゴシック"/>
      <family val="2"/>
      <charset val="128"/>
      <scheme val="minor"/>
    </font>
    <font>
      <sz val="9"/>
      <color theme="1"/>
      <name val="ＭＳ 明朝"/>
      <family val="1"/>
      <charset val="128"/>
    </font>
    <font>
      <b/>
      <sz val="9"/>
      <color theme="1"/>
      <name val="ＭＳ Ｐゴシック"/>
      <family val="3"/>
      <charset val="128"/>
      <scheme val="minor"/>
    </font>
    <font>
      <sz val="9"/>
      <color theme="1"/>
      <name val="ＭＳ Ｐ明朝"/>
      <family val="1"/>
      <charset val="128"/>
    </font>
    <font>
      <sz val="9"/>
      <color theme="1"/>
      <name val="ＭＳ Ｐゴシック"/>
      <family val="3"/>
      <charset val="128"/>
      <scheme val="minor"/>
    </font>
    <font>
      <i/>
      <sz val="12"/>
      <color rgb="FFFF0000"/>
      <name val="ＭＳ Ｐゴシック"/>
      <family val="3"/>
      <charset val="128"/>
      <scheme val="minor"/>
    </font>
    <font>
      <b/>
      <i/>
      <sz val="12"/>
      <color rgb="FFFF0000"/>
      <name val="ＭＳ Ｐゴシック"/>
      <family val="3"/>
      <charset val="128"/>
      <scheme val="minor"/>
    </font>
    <font>
      <b/>
      <i/>
      <sz val="12"/>
      <color theme="1"/>
      <name val="ＭＳ Ｐゴシック"/>
      <family val="3"/>
      <charset val="128"/>
      <scheme val="minor"/>
    </font>
    <font>
      <b/>
      <sz val="12"/>
      <color theme="1"/>
      <name val="ＭＳ Ｐゴシック"/>
      <family val="3"/>
      <charset val="128"/>
      <scheme val="minor"/>
    </font>
    <font>
      <b/>
      <sz val="14"/>
      <color theme="1"/>
      <name val="ＭＳ Ｐゴシック"/>
      <family val="3"/>
      <charset val="128"/>
      <scheme val="minor"/>
    </font>
    <font>
      <b/>
      <i/>
      <sz val="14"/>
      <color rgb="FFFF0000"/>
      <name val="ＭＳ Ｐゴシック"/>
      <family val="3"/>
      <charset val="128"/>
      <scheme val="minor"/>
    </font>
    <font>
      <sz val="12"/>
      <color theme="1"/>
      <name val="ＭＳ Ｐゴシック"/>
      <family val="2"/>
      <charset val="128"/>
      <scheme val="minor"/>
    </font>
    <font>
      <b/>
      <sz val="14"/>
      <color theme="1"/>
      <name val="AR P明朝体L"/>
      <family val="3"/>
      <charset val="128"/>
    </font>
    <font>
      <sz val="12"/>
      <color theme="1"/>
      <name val="ＭＳ Ｐゴシック"/>
      <family val="3"/>
      <charset val="128"/>
      <scheme val="minor"/>
    </font>
    <font>
      <sz val="11"/>
      <color theme="1"/>
      <name val="ＭＳ Ｐゴシック"/>
      <family val="3"/>
      <charset val="128"/>
      <scheme val="minor"/>
    </font>
    <font>
      <sz val="11"/>
      <color theme="1"/>
      <name val="ＭＳ Ｐゴシック"/>
      <family val="2"/>
      <charset val="128"/>
      <scheme val="minor"/>
    </font>
    <font>
      <b/>
      <sz val="14"/>
      <color rgb="FFFF0000"/>
      <name val="AR P明朝体L"/>
      <family val="3"/>
      <charset val="128"/>
    </font>
    <font>
      <sz val="10"/>
      <color rgb="FFFF0000"/>
      <name val="AR P明朝体L"/>
      <family val="3"/>
      <charset val="128"/>
    </font>
    <font>
      <sz val="10"/>
      <color rgb="FF000000"/>
      <name val="ＭＳ 明朝"/>
      <family val="1"/>
      <charset val="128"/>
    </font>
    <font>
      <sz val="10.5"/>
      <color rgb="FF000000"/>
      <name val="ＭＳ 明朝"/>
      <family val="1"/>
      <charset val="128"/>
    </font>
    <font>
      <b/>
      <sz val="10"/>
      <color rgb="FFFF0000"/>
      <name val="ＭＳ Ｐゴシック"/>
      <family val="3"/>
      <charset val="128"/>
      <scheme val="minor"/>
    </font>
    <font>
      <b/>
      <sz val="10"/>
      <color rgb="FFFF0000"/>
      <name val="ＭＳ Ｐ明朝"/>
      <family val="1"/>
      <charset val="128"/>
    </font>
    <font>
      <b/>
      <sz val="10"/>
      <color rgb="FFFF0000"/>
      <name val="ＭＳ 明朝"/>
      <family val="1"/>
      <charset val="128"/>
    </font>
    <font>
      <b/>
      <sz val="11"/>
      <color rgb="FFFF0000"/>
      <name val="ＭＳ Ｐゴシック"/>
      <family val="3"/>
      <charset val="128"/>
      <scheme val="minor"/>
    </font>
    <font>
      <b/>
      <i/>
      <sz val="16"/>
      <color rgb="FF0070C0"/>
      <name val="AR Pマッチ体B"/>
      <family val="3"/>
      <charset val="128"/>
    </font>
  </fonts>
  <fills count="5">
    <fill>
      <patternFill patternType="none"/>
    </fill>
    <fill>
      <patternFill patternType="gray125"/>
    </fill>
    <fill>
      <patternFill patternType="solid">
        <fgColor rgb="FFFFFFC5"/>
        <bgColor indexed="64"/>
      </patternFill>
    </fill>
    <fill>
      <patternFill patternType="solid">
        <fgColor rgb="FFFFFFCC"/>
        <bgColor indexed="64"/>
      </patternFill>
    </fill>
    <fill>
      <patternFill patternType="solid">
        <fgColor rgb="FFFFFFEF"/>
        <bgColor indexed="64"/>
      </patternFill>
    </fill>
  </fills>
  <borders count="10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style="thin">
        <color auto="1"/>
      </bottom>
      <diagonal/>
    </border>
    <border>
      <left/>
      <right style="medium">
        <color auto="1"/>
      </right>
      <top/>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thin">
        <color auto="1"/>
      </bottom>
      <diagonal/>
    </border>
    <border>
      <left/>
      <right/>
      <top/>
      <bottom style="medium">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diagonal/>
    </border>
    <border>
      <left/>
      <right style="thin">
        <color auto="1"/>
      </right>
      <top/>
      <bottom style="thin">
        <color auto="1"/>
      </bottom>
      <diagonal/>
    </border>
    <border>
      <left/>
      <right/>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medium">
        <color auto="1"/>
      </bottom>
      <diagonal/>
    </border>
    <border>
      <left/>
      <right/>
      <top style="thin">
        <color indexed="64"/>
      </top>
      <bottom style="thin">
        <color indexed="64"/>
      </bottom>
      <diagonal/>
    </border>
    <border>
      <left/>
      <right/>
      <top style="thin">
        <color indexed="64"/>
      </top>
      <bottom/>
      <diagonal/>
    </border>
    <border>
      <left/>
      <right style="thin">
        <color auto="1"/>
      </right>
      <top style="thin">
        <color auto="1"/>
      </top>
      <bottom/>
      <diagonal/>
    </border>
    <border>
      <left/>
      <right style="thin">
        <color indexed="64"/>
      </right>
      <top/>
      <bottom/>
      <diagonal/>
    </border>
    <border>
      <left style="thin">
        <color auto="1"/>
      </left>
      <right/>
      <top/>
      <bottom style="medium">
        <color auto="1"/>
      </bottom>
      <diagonal/>
    </border>
    <border>
      <left/>
      <right style="thin">
        <color auto="1"/>
      </right>
      <top/>
      <bottom style="medium">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style="medium">
        <color indexed="64"/>
      </right>
      <top style="medium">
        <color auto="1"/>
      </top>
      <bottom/>
      <diagonal/>
    </border>
    <border>
      <left style="thin">
        <color auto="1"/>
      </left>
      <right style="thin">
        <color auto="1"/>
      </right>
      <top style="medium">
        <color auto="1"/>
      </top>
      <bottom/>
      <diagonal/>
    </border>
    <border>
      <left/>
      <right style="thin">
        <color auto="1"/>
      </right>
      <top style="medium">
        <color auto="1"/>
      </top>
      <bottom/>
      <diagonal/>
    </border>
    <border>
      <left style="thin">
        <color auto="1"/>
      </left>
      <right style="medium">
        <color indexed="64"/>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right/>
      <top style="double">
        <color auto="1"/>
      </top>
      <bottom style="double">
        <color auto="1"/>
      </bottom>
      <diagonal/>
    </border>
    <border>
      <left style="medium">
        <color rgb="FFFF0000"/>
      </left>
      <right style="medium">
        <color rgb="FFFF0000"/>
      </right>
      <top style="medium">
        <color rgb="FFFF0000"/>
      </top>
      <bottom style="medium">
        <color rgb="FFFF0000"/>
      </bottom>
      <diagonal/>
    </border>
    <border>
      <left style="medium">
        <color rgb="FFFF0000"/>
      </left>
      <right style="thin">
        <color auto="1"/>
      </right>
      <top style="medium">
        <color rgb="FFFF0000"/>
      </top>
      <bottom style="medium">
        <color rgb="FFFF0000"/>
      </bottom>
      <diagonal/>
    </border>
    <border>
      <left style="thin">
        <color auto="1"/>
      </left>
      <right style="thin">
        <color auto="1"/>
      </right>
      <top style="medium">
        <color rgb="FFFF0000"/>
      </top>
      <bottom style="medium">
        <color rgb="FFFF0000"/>
      </bottom>
      <diagonal/>
    </border>
    <border>
      <left style="thin">
        <color auto="1"/>
      </left>
      <right style="medium">
        <color rgb="FFFF0000"/>
      </right>
      <top style="medium">
        <color rgb="FFFF0000"/>
      </top>
      <bottom style="medium">
        <color rgb="FFFF0000"/>
      </bottom>
      <diagonal/>
    </border>
    <border>
      <left style="thin">
        <color auto="1"/>
      </left>
      <right style="thin">
        <color auto="1"/>
      </right>
      <top/>
      <bottom/>
      <diagonal/>
    </border>
    <border>
      <left style="thin">
        <color auto="1"/>
      </left>
      <right style="medium">
        <color indexed="64"/>
      </right>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auto="1"/>
      </left>
      <right/>
      <top style="medium">
        <color auto="1"/>
      </top>
      <bottom/>
      <diagonal/>
    </border>
    <border>
      <left style="medium">
        <color rgb="FFFF0000"/>
      </left>
      <right/>
      <top style="medium">
        <color rgb="FFFF0000"/>
      </top>
      <bottom/>
      <diagonal/>
    </border>
    <border>
      <left/>
      <right style="medium">
        <color rgb="FFFF0000"/>
      </right>
      <top style="medium">
        <color rgb="FFFF0000"/>
      </top>
      <bottom/>
      <diagonal/>
    </border>
    <border>
      <left/>
      <right/>
      <top style="medium">
        <color theme="1"/>
      </top>
      <bottom/>
      <diagonal/>
    </border>
    <border>
      <left/>
      <right/>
      <top/>
      <bottom style="medium">
        <color theme="1"/>
      </bottom>
      <diagonal/>
    </border>
    <border>
      <left style="medium">
        <color theme="1"/>
      </left>
      <right/>
      <top style="medium">
        <color theme="1"/>
      </top>
      <bottom/>
      <diagonal/>
    </border>
    <border>
      <left/>
      <right style="thin">
        <color auto="1"/>
      </right>
      <top style="medium">
        <color theme="1"/>
      </top>
      <bottom/>
      <diagonal/>
    </border>
    <border>
      <left style="thin">
        <color auto="1"/>
      </left>
      <right style="thin">
        <color auto="1"/>
      </right>
      <top style="medium">
        <color theme="1"/>
      </top>
      <bottom/>
      <diagonal/>
    </border>
    <border>
      <left style="thin">
        <color auto="1"/>
      </left>
      <right style="medium">
        <color indexed="64"/>
      </right>
      <top style="medium">
        <color theme="1"/>
      </top>
      <bottom/>
      <diagonal/>
    </border>
    <border>
      <left style="medium">
        <color indexed="64"/>
      </left>
      <right/>
      <top style="medium">
        <color theme="1"/>
      </top>
      <bottom/>
      <diagonal/>
    </border>
    <border>
      <left/>
      <right style="medium">
        <color indexed="64"/>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style="thin">
        <color auto="1"/>
      </right>
      <top style="medium">
        <color rgb="FFFF0000"/>
      </top>
      <bottom style="medium">
        <color rgb="FFFF0000"/>
      </bottom>
      <diagonal/>
    </border>
    <border>
      <left style="medium">
        <color theme="1"/>
      </left>
      <right/>
      <top/>
      <bottom style="medium">
        <color auto="1"/>
      </bottom>
      <diagonal/>
    </border>
    <border>
      <left/>
      <right style="medium">
        <color theme="1"/>
      </right>
      <top/>
      <bottom style="medium">
        <color indexed="64"/>
      </bottom>
      <diagonal/>
    </border>
    <border>
      <left style="medium">
        <color theme="1"/>
      </left>
      <right style="thin">
        <color auto="1"/>
      </right>
      <top style="medium">
        <color auto="1"/>
      </top>
      <bottom style="medium">
        <color auto="1"/>
      </bottom>
      <diagonal/>
    </border>
    <border>
      <left style="thin">
        <color auto="1"/>
      </left>
      <right style="medium">
        <color theme="1"/>
      </right>
      <top style="medium">
        <color auto="1"/>
      </top>
      <bottom style="medium">
        <color auto="1"/>
      </bottom>
      <diagonal/>
    </border>
    <border>
      <left style="medium">
        <color theme="1"/>
      </left>
      <right/>
      <top style="medium">
        <color indexed="64"/>
      </top>
      <bottom/>
      <diagonal/>
    </border>
    <border>
      <left/>
      <right style="medium">
        <color theme="1"/>
      </right>
      <top style="medium">
        <color indexed="64"/>
      </top>
      <bottom/>
      <diagonal/>
    </border>
    <border>
      <left style="medium">
        <color theme="1"/>
      </left>
      <right/>
      <top/>
      <bottom style="medium">
        <color theme="1"/>
      </bottom>
      <diagonal/>
    </border>
    <border>
      <left/>
      <right style="medium">
        <color theme="1"/>
      </right>
      <top/>
      <bottom style="medium">
        <color theme="1"/>
      </bottom>
      <diagonal/>
    </border>
    <border>
      <left/>
      <right style="medium">
        <color theme="1"/>
      </right>
      <top style="medium">
        <color rgb="FFFF0000"/>
      </top>
      <bottom style="medium">
        <color rgb="FFFF0000"/>
      </bottom>
      <diagonal/>
    </border>
    <border>
      <left style="medium">
        <color theme="1"/>
      </left>
      <right style="medium">
        <color rgb="FFFF0000"/>
      </right>
      <top style="medium">
        <color rgb="FFFF0000"/>
      </top>
      <bottom style="medium">
        <color rgb="FFFF0000"/>
      </bottom>
      <diagonal/>
    </border>
    <border>
      <left style="thin">
        <color auto="1"/>
      </left>
      <right style="medium">
        <color theme="1"/>
      </right>
      <top/>
      <bottom style="thin">
        <color auto="1"/>
      </bottom>
      <diagonal/>
    </border>
    <border>
      <left style="thin">
        <color auto="1"/>
      </left>
      <right style="medium">
        <color theme="1"/>
      </right>
      <top style="thin">
        <color auto="1"/>
      </top>
      <bottom style="thin">
        <color auto="1"/>
      </bottom>
      <diagonal/>
    </border>
    <border>
      <left style="medium">
        <color theme="1"/>
      </left>
      <right style="thin">
        <color auto="1"/>
      </right>
      <top/>
      <bottom style="thin">
        <color auto="1"/>
      </bottom>
      <diagonal/>
    </border>
    <border>
      <left style="medium">
        <color theme="1"/>
      </left>
      <right style="thin">
        <color auto="1"/>
      </right>
      <top style="thin">
        <color auto="1"/>
      </top>
      <bottom style="thin">
        <color auto="1"/>
      </bottom>
      <diagonal/>
    </border>
    <border>
      <left style="medium">
        <color theme="1"/>
      </left>
      <right/>
      <top style="thin">
        <color auto="1"/>
      </top>
      <bottom/>
      <diagonal/>
    </border>
    <border>
      <left style="thin">
        <color auto="1"/>
      </left>
      <right style="medium">
        <color theme="1"/>
      </right>
      <top style="thin">
        <color auto="1"/>
      </top>
      <bottom/>
      <diagonal/>
    </border>
    <border>
      <left style="medium">
        <color indexed="64"/>
      </left>
      <right style="medium">
        <color rgb="FFFF0000"/>
      </right>
      <top style="medium">
        <color rgb="FFFF0000"/>
      </top>
      <bottom style="medium">
        <color rgb="FFFF0000"/>
      </bottom>
      <diagonal/>
    </border>
    <border>
      <left style="medium">
        <color indexed="64"/>
      </left>
      <right/>
      <top style="thin">
        <color auto="1"/>
      </top>
      <bottom style="medium">
        <color auto="1"/>
      </bottom>
      <diagonal/>
    </border>
    <border>
      <left/>
      <right style="medium">
        <color indexed="64"/>
      </right>
      <top style="medium">
        <color rgb="FFFF0000"/>
      </top>
      <bottom style="medium">
        <color rgb="FFFF0000"/>
      </bottom>
      <diagonal/>
    </border>
    <border>
      <left/>
      <right/>
      <top style="dashed">
        <color rgb="FFFF0000"/>
      </top>
      <bottom/>
      <diagonal/>
    </border>
    <border>
      <left/>
      <right/>
      <top style="medium">
        <color indexed="64"/>
      </top>
      <bottom style="dashed">
        <color rgb="FFFF0000"/>
      </bottom>
      <diagonal/>
    </border>
  </borders>
  <cellStyleXfs count="1">
    <xf numFmtId="0" fontId="0" fillId="0" borderId="0">
      <alignment vertical="center"/>
    </xf>
  </cellStyleXfs>
  <cellXfs count="510">
    <xf numFmtId="0" fontId="0" fillId="0" borderId="0" xfId="0">
      <alignment vertical="center"/>
    </xf>
    <xf numFmtId="0" fontId="3" fillId="0" borderId="0" xfId="0" applyFont="1" applyAlignment="1">
      <alignment horizontal="center" vertical="center"/>
    </xf>
    <xf numFmtId="0" fontId="4" fillId="0" borderId="0" xfId="0" applyFont="1" applyAlignment="1">
      <alignment horizontal="left" vertical="center"/>
    </xf>
    <xf numFmtId="0" fontId="5" fillId="0" borderId="0" xfId="0" applyFont="1" applyAlignment="1">
      <alignment horizontal="center" vertical="center"/>
    </xf>
    <xf numFmtId="0" fontId="6" fillId="0" borderId="0" xfId="0" applyFont="1">
      <alignment vertical="center"/>
    </xf>
    <xf numFmtId="0" fontId="0" fillId="2" borderId="1" xfId="0" applyFill="1" applyBorder="1">
      <alignment vertical="center"/>
    </xf>
    <xf numFmtId="0" fontId="0" fillId="0" borderId="1" xfId="0" applyBorder="1">
      <alignment vertical="center"/>
    </xf>
    <xf numFmtId="0" fontId="0" fillId="2" borderId="6" xfId="0" applyFill="1" applyBorder="1">
      <alignment vertical="center"/>
    </xf>
    <xf numFmtId="0" fontId="0" fillId="0" borderId="6" xfId="0" applyBorder="1">
      <alignment vertical="center"/>
    </xf>
    <xf numFmtId="0" fontId="8" fillId="0" borderId="6" xfId="0" applyFont="1" applyBorder="1">
      <alignment vertical="center"/>
    </xf>
    <xf numFmtId="0" fontId="0" fillId="0" borderId="0" xfId="0" applyAlignment="1">
      <alignment vertical="center"/>
    </xf>
    <xf numFmtId="0" fontId="8" fillId="0" borderId="1" xfId="0" applyFont="1" applyBorder="1">
      <alignment vertical="center"/>
    </xf>
    <xf numFmtId="0" fontId="0" fillId="3" borderId="6" xfId="0" applyFill="1" applyBorder="1">
      <alignment vertical="center"/>
    </xf>
    <xf numFmtId="0" fontId="0" fillId="0" borderId="1" xfId="0" applyFill="1" applyBorder="1" applyAlignment="1">
      <alignment horizontal="center" vertical="center"/>
    </xf>
    <xf numFmtId="0" fontId="8" fillId="0" borderId="16" xfId="0" applyFont="1" applyBorder="1">
      <alignment vertical="center"/>
    </xf>
    <xf numFmtId="0" fontId="8" fillId="0" borderId="2" xfId="0" applyFont="1" applyBorder="1">
      <alignment vertical="center"/>
    </xf>
    <xf numFmtId="0" fontId="0" fillId="0" borderId="0" xfId="0" applyAlignment="1">
      <alignment horizontal="right" vertical="center"/>
    </xf>
    <xf numFmtId="0" fontId="0" fillId="0" borderId="0" xfId="0" applyBorder="1" applyAlignment="1">
      <alignment horizontal="left" vertical="top" wrapText="1"/>
    </xf>
    <xf numFmtId="0" fontId="10" fillId="0" borderId="8" xfId="0" applyFont="1" applyBorder="1" applyAlignment="1">
      <alignment horizontal="center" vertical="center" wrapText="1"/>
    </xf>
    <xf numFmtId="0" fontId="0" fillId="0" borderId="6" xfId="0" applyFill="1" applyBorder="1" applyAlignment="1">
      <alignment horizontal="center" vertical="center"/>
    </xf>
    <xf numFmtId="0" fontId="0" fillId="0" borderId="0" xfId="0" applyBorder="1" applyAlignment="1">
      <alignment horizontal="left" vertical="top"/>
    </xf>
    <xf numFmtId="0" fontId="0" fillId="0" borderId="0" xfId="0" applyBorder="1" applyAlignment="1">
      <alignment horizontal="left" vertical="top" wrapText="1"/>
    </xf>
    <xf numFmtId="0" fontId="0" fillId="0" borderId="0" xfId="0" applyBorder="1" applyAlignment="1">
      <alignment horizontal="left" vertical="top" wrapText="1"/>
    </xf>
    <xf numFmtId="0" fontId="0" fillId="0" borderId="0" xfId="0" applyBorder="1" applyAlignment="1">
      <alignment horizontal="left" vertical="top"/>
    </xf>
    <xf numFmtId="0" fontId="4" fillId="3" borderId="0" xfId="0" applyFont="1" applyFill="1" applyAlignment="1">
      <alignment vertical="center"/>
    </xf>
    <xf numFmtId="0" fontId="0" fillId="3" borderId="0" xfId="0" applyFill="1">
      <alignment vertical="center"/>
    </xf>
    <xf numFmtId="0" fontId="0" fillId="0" borderId="1" xfId="0" applyBorder="1" applyAlignment="1">
      <alignment horizontal="center" vertical="center" wrapText="1"/>
    </xf>
    <xf numFmtId="0" fontId="0" fillId="0" borderId="0" xfId="0" applyFill="1" applyBorder="1" applyAlignment="1">
      <alignment horizontal="left" vertical="top"/>
    </xf>
    <xf numFmtId="0" fontId="10" fillId="0" borderId="38" xfId="0" applyFont="1" applyBorder="1" applyAlignment="1" applyProtection="1">
      <alignment horizontal="center" vertical="center" wrapText="1"/>
      <protection locked="0"/>
    </xf>
    <xf numFmtId="0" fontId="10" fillId="0" borderId="42" xfId="0" applyFont="1" applyBorder="1" applyAlignment="1" applyProtection="1">
      <alignment horizontal="center" vertical="center" wrapText="1"/>
      <protection locked="0"/>
    </xf>
    <xf numFmtId="0" fontId="6" fillId="0" borderId="0" xfId="0" applyFont="1" applyProtection="1">
      <alignment vertical="center"/>
      <protection locked="0"/>
    </xf>
    <xf numFmtId="0" fontId="0" fillId="0" borderId="0" xfId="0" applyProtection="1">
      <alignment vertical="center"/>
      <protection locked="0"/>
    </xf>
    <xf numFmtId="0" fontId="20" fillId="0" borderId="0" xfId="0" applyFont="1" applyBorder="1" applyAlignment="1">
      <alignment horizontal="left" vertical="top" wrapText="1"/>
    </xf>
    <xf numFmtId="0" fontId="0" fillId="0" borderId="0" xfId="0" applyBorder="1" applyAlignment="1">
      <alignment horizontal="left" vertical="top" wrapText="1"/>
    </xf>
    <xf numFmtId="0" fontId="0" fillId="0" borderId="0" xfId="0" applyAlignment="1">
      <alignment horizontal="center" vertical="center"/>
    </xf>
    <xf numFmtId="0" fontId="0" fillId="0" borderId="0" xfId="0" applyBorder="1" applyAlignment="1">
      <alignment horizontal="left" vertical="center" wrapText="1"/>
    </xf>
    <xf numFmtId="0" fontId="24" fillId="0" borderId="0" xfId="0" applyFont="1" applyAlignment="1">
      <alignment horizontal="center" vertical="center"/>
    </xf>
    <xf numFmtId="0" fontId="22" fillId="0" borderId="0" xfId="0" applyFont="1" applyBorder="1" applyAlignment="1">
      <alignment horizontal="center" vertical="center"/>
    </xf>
    <xf numFmtId="0" fontId="28" fillId="0" borderId="0" xfId="0" applyFont="1" applyBorder="1">
      <alignment vertical="center"/>
    </xf>
    <xf numFmtId="0" fontId="0" fillId="0" borderId="0" xfId="0" applyFill="1" applyBorder="1" applyAlignment="1">
      <alignment horizontal="left" vertical="top" wrapText="1"/>
    </xf>
    <xf numFmtId="0" fontId="10" fillId="3" borderId="38" xfId="0" applyFont="1" applyFill="1" applyBorder="1" applyAlignment="1">
      <alignment horizontal="center" vertical="center" wrapText="1"/>
    </xf>
    <xf numFmtId="0" fontId="10" fillId="3" borderId="40" xfId="0" applyFont="1" applyFill="1" applyBorder="1" applyAlignment="1">
      <alignment horizontal="center" vertical="center" wrapText="1"/>
    </xf>
    <xf numFmtId="0" fontId="10" fillId="3" borderId="42" xfId="0" applyFont="1" applyFill="1" applyBorder="1" applyAlignment="1">
      <alignment horizontal="center" vertical="center" wrapText="1"/>
    </xf>
    <xf numFmtId="0" fontId="20" fillId="0" borderId="0" xfId="0" applyFont="1" applyBorder="1" applyAlignment="1">
      <alignment horizontal="left" vertical="top" wrapText="1"/>
    </xf>
    <xf numFmtId="0" fontId="0" fillId="0" borderId="0" xfId="0" applyBorder="1" applyAlignment="1">
      <alignment horizontal="left" vertical="top" wrapText="1"/>
    </xf>
    <xf numFmtId="0" fontId="0" fillId="0" borderId="0" xfId="0" applyBorder="1" applyAlignment="1">
      <alignment horizontal="left" vertical="center" wrapText="1"/>
    </xf>
    <xf numFmtId="0" fontId="0" fillId="0" borderId="0" xfId="0" applyAlignment="1">
      <alignment horizontal="center" vertical="center"/>
    </xf>
    <xf numFmtId="0" fontId="0" fillId="0" borderId="1" xfId="0" applyFill="1" applyBorder="1">
      <alignment vertical="center"/>
    </xf>
    <xf numFmtId="0" fontId="0" fillId="2" borderId="6" xfId="0" applyFill="1" applyBorder="1" applyAlignment="1">
      <alignment horizontal="center" vertical="center"/>
    </xf>
    <xf numFmtId="0" fontId="0" fillId="2" borderId="1" xfId="0" applyFill="1" applyBorder="1" applyAlignment="1">
      <alignment horizontal="center" vertical="center"/>
    </xf>
    <xf numFmtId="0" fontId="0" fillId="0" borderId="0" xfId="0" applyBorder="1" applyAlignment="1">
      <alignment horizontal="left" vertical="top" wrapText="1"/>
    </xf>
    <xf numFmtId="0" fontId="33" fillId="0" borderId="0" xfId="0" applyFont="1" applyBorder="1" applyAlignment="1">
      <alignment horizontal="center" vertical="center" wrapText="1"/>
    </xf>
    <xf numFmtId="0" fontId="34" fillId="0" borderId="0" xfId="0" applyFont="1" applyBorder="1" applyAlignment="1">
      <alignment horizontal="center" vertical="center" wrapText="1"/>
    </xf>
    <xf numFmtId="0" fontId="0" fillId="0" borderId="0" xfId="0" applyBorder="1" applyAlignment="1">
      <alignment vertical="center" wrapText="1"/>
    </xf>
    <xf numFmtId="3" fontId="34" fillId="0" borderId="0" xfId="0" applyNumberFormat="1" applyFont="1" applyBorder="1" applyAlignment="1">
      <alignment horizontal="center" vertical="center" wrapText="1"/>
    </xf>
    <xf numFmtId="0" fontId="0" fillId="0" borderId="0" xfId="0" applyBorder="1">
      <alignment vertical="center"/>
    </xf>
    <xf numFmtId="0" fontId="0" fillId="0" borderId="0" xfId="0">
      <alignment vertical="center"/>
    </xf>
    <xf numFmtId="0" fontId="0" fillId="0" borderId="16" xfId="0" applyBorder="1">
      <alignment vertical="center"/>
    </xf>
    <xf numFmtId="0" fontId="0" fillId="0" borderId="25" xfId="0" applyBorder="1">
      <alignment vertical="center"/>
    </xf>
    <xf numFmtId="0" fontId="0" fillId="0" borderId="24" xfId="0" applyBorder="1">
      <alignment vertical="center"/>
    </xf>
    <xf numFmtId="0" fontId="0" fillId="0" borderId="2" xfId="0" applyBorder="1" applyAlignment="1">
      <alignment horizontal="center" vertical="center"/>
    </xf>
    <xf numFmtId="0" fontId="0" fillId="0" borderId="32" xfId="0" applyBorder="1" applyAlignment="1">
      <alignment horizontal="center" vertical="center"/>
    </xf>
    <xf numFmtId="0" fontId="0" fillId="0" borderId="3" xfId="0" applyBorder="1" applyAlignment="1">
      <alignment horizontal="center" vertical="center"/>
    </xf>
    <xf numFmtId="0" fontId="0" fillId="2" borderId="6" xfId="0" applyFill="1" applyBorder="1" applyAlignment="1">
      <alignment horizontal="center" vertical="center"/>
    </xf>
    <xf numFmtId="0" fontId="0" fillId="2"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0" borderId="0" xfId="0">
      <alignment vertical="center"/>
    </xf>
    <xf numFmtId="0" fontId="0" fillId="0" borderId="2" xfId="0" applyBorder="1">
      <alignment vertical="center"/>
    </xf>
    <xf numFmtId="0" fontId="0" fillId="0" borderId="25" xfId="0" applyFill="1" applyBorder="1" applyAlignment="1">
      <alignment horizontal="center" vertical="center"/>
    </xf>
    <xf numFmtId="0" fontId="0" fillId="0" borderId="32" xfId="0" applyFill="1" applyBorder="1" applyAlignment="1">
      <alignment horizontal="center" vertical="center"/>
    </xf>
    <xf numFmtId="0" fontId="8" fillId="0" borderId="24" xfId="0" applyFont="1" applyBorder="1">
      <alignment vertical="center"/>
    </xf>
    <xf numFmtId="0" fontId="8" fillId="0" borderId="3" xfId="0" applyFont="1" applyBorder="1">
      <alignment vertical="center"/>
    </xf>
    <xf numFmtId="0" fontId="0" fillId="2" borderId="61" xfId="0" applyFill="1" applyBorder="1" applyAlignment="1">
      <alignment horizontal="center" vertical="center"/>
    </xf>
    <xf numFmtId="0" fontId="0" fillId="3" borderId="61" xfId="0" applyFill="1" applyBorder="1">
      <alignment vertical="center"/>
    </xf>
    <xf numFmtId="0" fontId="0" fillId="2" borderId="61" xfId="0" applyFill="1" applyBorder="1">
      <alignment vertical="center"/>
    </xf>
    <xf numFmtId="0" fontId="0" fillId="0" borderId="3" xfId="0" applyFill="1" applyBorder="1">
      <alignment vertical="center"/>
    </xf>
    <xf numFmtId="0" fontId="8" fillId="0" borderId="25" xfId="0" applyFont="1" applyBorder="1">
      <alignment vertical="center"/>
    </xf>
    <xf numFmtId="0" fontId="8" fillId="0" borderId="32" xfId="0" applyFont="1" applyBorder="1">
      <alignment vertical="center"/>
    </xf>
    <xf numFmtId="0" fontId="0" fillId="2" borderId="4" xfId="0" applyFill="1" applyBorder="1">
      <alignment vertical="center"/>
    </xf>
    <xf numFmtId="0" fontId="0" fillId="0" borderId="24" xfId="0" applyFill="1" applyBorder="1">
      <alignment vertical="center"/>
    </xf>
    <xf numFmtId="0" fontId="6" fillId="0" borderId="0" xfId="0" applyFont="1" applyBorder="1">
      <alignment vertical="center"/>
    </xf>
    <xf numFmtId="0" fontId="0" fillId="0" borderId="72" xfId="0" applyFill="1" applyBorder="1" applyAlignment="1">
      <alignment horizontal="left" vertical="top" wrapText="1"/>
    </xf>
    <xf numFmtId="0" fontId="0" fillId="2" borderId="93" xfId="0" applyFill="1" applyBorder="1" applyAlignment="1">
      <alignment horizontal="center" vertical="center"/>
    </xf>
    <xf numFmtId="0" fontId="0" fillId="2" borderId="96" xfId="0" applyFill="1" applyBorder="1" applyAlignment="1">
      <alignment horizontal="center" vertical="center"/>
    </xf>
    <xf numFmtId="0" fontId="0" fillId="2" borderId="97" xfId="0" applyFill="1" applyBorder="1" applyAlignment="1">
      <alignment horizontal="center" vertical="center"/>
    </xf>
    <xf numFmtId="0" fontId="0" fillId="2" borderId="100" xfId="0" applyFill="1" applyBorder="1" applyAlignment="1">
      <alignment horizontal="center" vertical="center"/>
    </xf>
    <xf numFmtId="0" fontId="0" fillId="2" borderId="38" xfId="0" applyFill="1" applyBorder="1" applyAlignment="1">
      <alignment horizontal="center" vertical="center"/>
    </xf>
    <xf numFmtId="0" fontId="0" fillId="2" borderId="40" xfId="0" applyFill="1" applyBorder="1" applyAlignment="1">
      <alignment horizontal="center" vertical="center"/>
    </xf>
    <xf numFmtId="0" fontId="35" fillId="2" borderId="61" xfId="0" applyFont="1" applyFill="1" applyBorder="1">
      <alignment vertical="center"/>
    </xf>
    <xf numFmtId="0" fontId="0" fillId="4" borderId="6" xfId="0" applyFill="1" applyBorder="1" applyProtection="1">
      <alignment vertical="center"/>
      <protection locked="0"/>
    </xf>
    <xf numFmtId="0" fontId="0" fillId="4" borderId="1" xfId="0" applyFill="1" applyBorder="1" applyProtection="1">
      <alignment vertical="center"/>
      <protection locked="0"/>
    </xf>
    <xf numFmtId="0" fontId="0" fillId="4" borderId="38" xfId="0" applyFill="1" applyBorder="1" applyAlignment="1" applyProtection="1">
      <alignment horizontal="center" vertical="center"/>
      <protection locked="0"/>
    </xf>
    <xf numFmtId="0" fontId="0" fillId="4" borderId="40" xfId="0" applyFill="1" applyBorder="1" applyAlignment="1" applyProtection="1">
      <alignment horizontal="center" vertical="center"/>
      <protection locked="0"/>
    </xf>
    <xf numFmtId="0" fontId="0" fillId="4" borderId="6" xfId="0" applyFill="1" applyBorder="1" applyAlignment="1" applyProtection="1">
      <alignment horizontal="center" vertical="center"/>
      <protection locked="0"/>
    </xf>
    <xf numFmtId="0" fontId="0" fillId="4" borderId="1" xfId="0" applyFill="1" applyBorder="1" applyAlignment="1" applyProtection="1">
      <alignment horizontal="center" vertical="center"/>
      <protection locked="0"/>
    </xf>
    <xf numFmtId="0" fontId="0" fillId="0" borderId="63" xfId="0" applyBorder="1">
      <alignment vertical="center"/>
    </xf>
    <xf numFmtId="0" fontId="0" fillId="2" borderId="63" xfId="0" applyFill="1" applyBorder="1">
      <alignment vertical="center"/>
    </xf>
    <xf numFmtId="0" fontId="8" fillId="0" borderId="64" xfId="0" applyFont="1" applyBorder="1">
      <alignment vertical="center"/>
    </xf>
    <xf numFmtId="0" fontId="0" fillId="0" borderId="0" xfId="0">
      <alignment vertical="center"/>
    </xf>
    <xf numFmtId="0" fontId="0" fillId="0" borderId="103" xfId="0" applyBorder="1" applyAlignment="1">
      <alignment horizontal="left" vertical="top" wrapText="1"/>
    </xf>
    <xf numFmtId="0" fontId="0" fillId="0" borderId="104" xfId="0" applyBorder="1" applyAlignment="1">
      <alignment horizontal="left" vertical="top"/>
    </xf>
    <xf numFmtId="0" fontId="0" fillId="0" borderId="104" xfId="0" applyFill="1" applyBorder="1" applyAlignment="1">
      <alignment horizontal="left" vertical="top"/>
    </xf>
    <xf numFmtId="0" fontId="0" fillId="2" borderId="1" xfId="0" applyFill="1" applyBorder="1" applyAlignment="1">
      <alignment horizontal="center" vertical="center"/>
    </xf>
    <xf numFmtId="0" fontId="39" fillId="0" borderId="0" xfId="0" applyFont="1" applyAlignment="1">
      <alignment horizontal="center" vertical="center"/>
    </xf>
    <xf numFmtId="0" fontId="22" fillId="0" borderId="58" xfId="0" applyFont="1" applyBorder="1" applyAlignment="1">
      <alignment horizontal="center" vertical="center"/>
    </xf>
    <xf numFmtId="0" fontId="28" fillId="0" borderId="60" xfId="0" applyFont="1" applyBorder="1">
      <alignment vertical="center"/>
    </xf>
    <xf numFmtId="0" fontId="28" fillId="0" borderId="59" xfId="0" applyFont="1" applyBorder="1">
      <alignment vertical="center"/>
    </xf>
    <xf numFmtId="0" fontId="29" fillId="0" borderId="0" xfId="0" applyFont="1" applyAlignment="1">
      <alignment horizontal="distributed" vertical="center" indent="1"/>
    </xf>
    <xf numFmtId="0" fontId="29" fillId="0" borderId="7" xfId="0" applyFont="1" applyBorder="1" applyAlignment="1">
      <alignment horizontal="distributed" vertical="center" indent="1"/>
    </xf>
    <xf numFmtId="0" fontId="23" fillId="4" borderId="12" xfId="0" applyFont="1" applyFill="1" applyBorder="1" applyAlignment="1" applyProtection="1">
      <alignment horizontal="center" vertical="center"/>
      <protection locked="0"/>
    </xf>
    <xf numFmtId="0" fontId="23" fillId="4" borderId="21" xfId="0" applyFont="1" applyFill="1" applyBorder="1" applyAlignment="1" applyProtection="1">
      <alignment horizontal="center" vertical="center"/>
      <protection locked="0"/>
    </xf>
    <xf numFmtId="179" fontId="0" fillId="0" borderId="12" xfId="0" applyNumberFormat="1" applyBorder="1" applyAlignment="1">
      <alignment horizontal="center" vertical="center"/>
    </xf>
    <xf numFmtId="0" fontId="0" fillId="0" borderId="21" xfId="0" applyBorder="1" applyAlignment="1">
      <alignment horizontal="center" vertical="center"/>
    </xf>
    <xf numFmtId="180" fontId="23" fillId="0" borderId="12" xfId="0" applyNumberFormat="1" applyFont="1" applyBorder="1" applyAlignment="1">
      <alignment horizontal="center" vertical="center"/>
    </xf>
    <xf numFmtId="180" fontId="23" fillId="0" borderId="21" xfId="0" applyNumberFormat="1" applyFont="1" applyBorder="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7" fillId="0" borderId="0" xfId="0" applyFont="1" applyBorder="1" applyAlignment="1">
      <alignment horizontal="right" vertical="center" wrapText="1"/>
    </xf>
    <xf numFmtId="177" fontId="7" fillId="0" borderId="0" xfId="0" applyNumberFormat="1" applyFont="1" applyBorder="1" applyAlignment="1">
      <alignment horizontal="center" vertical="center" wrapText="1"/>
    </xf>
    <xf numFmtId="178" fontId="25" fillId="0" borderId="58" xfId="0" applyNumberFormat="1" applyFont="1" applyBorder="1" applyAlignment="1">
      <alignment horizontal="left" vertical="center" wrapText="1"/>
    </xf>
    <xf numFmtId="178" fontId="25" fillId="0" borderId="59" xfId="0" applyNumberFormat="1" applyFont="1" applyBorder="1" applyAlignment="1">
      <alignment horizontal="left" vertical="center" wrapText="1"/>
    </xf>
    <xf numFmtId="0" fontId="0" fillId="4" borderId="26" xfId="0" applyFill="1" applyBorder="1" applyAlignment="1" applyProtection="1">
      <alignment horizontal="left" vertical="top" wrapText="1"/>
      <protection locked="0"/>
    </xf>
    <xf numFmtId="0" fontId="0" fillId="4" borderId="22" xfId="0" applyFill="1" applyBorder="1" applyAlignment="1" applyProtection="1">
      <alignment horizontal="left" vertical="top" wrapText="1"/>
      <protection locked="0"/>
    </xf>
    <xf numFmtId="0" fontId="0" fillId="4" borderId="27" xfId="0" applyFill="1" applyBorder="1" applyAlignment="1" applyProtection="1">
      <alignment horizontal="left" vertical="top" wrapText="1"/>
      <protection locked="0"/>
    </xf>
    <xf numFmtId="0" fontId="0" fillId="4" borderId="28" xfId="0" applyFill="1" applyBorder="1" applyAlignment="1" applyProtection="1">
      <alignment horizontal="left" vertical="top" wrapText="1"/>
      <protection locked="0"/>
    </xf>
    <xf numFmtId="0" fontId="0" fillId="4" borderId="0"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29" xfId="0" applyFill="1" applyBorder="1" applyAlignment="1" applyProtection="1">
      <alignment horizontal="left" vertical="top" wrapText="1"/>
      <protection locked="0"/>
    </xf>
    <xf numFmtId="0" fontId="0" fillId="4" borderId="17" xfId="0" applyFill="1" applyBorder="1" applyAlignment="1" applyProtection="1">
      <alignment horizontal="left" vertical="top" wrapText="1"/>
      <protection locked="0"/>
    </xf>
    <xf numFmtId="0" fontId="0" fillId="4" borderId="30" xfId="0" applyFill="1" applyBorder="1" applyAlignment="1" applyProtection="1">
      <alignment horizontal="left" vertical="top" wrapText="1"/>
      <protection locked="0"/>
    </xf>
    <xf numFmtId="0" fontId="0" fillId="0" borderId="0" xfId="0" applyBorder="1" applyAlignment="1">
      <alignment horizontal="center" vertical="center" wrapText="1"/>
    </xf>
    <xf numFmtId="0" fontId="26" fillId="4" borderId="12" xfId="0" applyFont="1" applyFill="1" applyBorder="1" applyAlignment="1" applyProtection="1">
      <alignment horizontal="center" vertical="center" wrapText="1"/>
      <protection locked="0"/>
    </xf>
    <xf numFmtId="0" fontId="26" fillId="4" borderId="21" xfId="0" applyFont="1" applyFill="1" applyBorder="1" applyAlignment="1" applyProtection="1">
      <alignment horizontal="center" vertical="center" wrapText="1"/>
      <protection locked="0"/>
    </xf>
    <xf numFmtId="0" fontId="0" fillId="0" borderId="0" xfId="0" applyBorder="1" applyAlignment="1">
      <alignment horizontal="left" vertical="center" wrapText="1"/>
    </xf>
    <xf numFmtId="0" fontId="0" fillId="0" borderId="29" xfId="0" applyFill="1" applyBorder="1" applyAlignment="1">
      <alignment horizontal="center" vertical="center"/>
    </xf>
    <xf numFmtId="0" fontId="0" fillId="0" borderId="17" xfId="0" applyFill="1" applyBorder="1" applyAlignment="1">
      <alignment horizontal="center" vertical="center"/>
    </xf>
    <xf numFmtId="0" fontId="0" fillId="0" borderId="37" xfId="0" applyFill="1" applyBorder="1" applyAlignment="1">
      <alignment horizontal="center" vertical="center"/>
    </xf>
    <xf numFmtId="176" fontId="8" fillId="0" borderId="4" xfId="0" applyNumberFormat="1" applyFont="1" applyFill="1" applyBorder="1" applyAlignment="1">
      <alignment horizontal="center" vertical="center"/>
    </xf>
    <xf numFmtId="176" fontId="8" fillId="0" borderId="23" xfId="0" applyNumberFormat="1" applyFont="1" applyFill="1" applyBorder="1" applyAlignment="1">
      <alignment horizontal="center" vertical="center"/>
    </xf>
    <xf numFmtId="0" fontId="0" fillId="4" borderId="1" xfId="0" applyFill="1" applyBorder="1" applyAlignment="1" applyProtection="1">
      <alignment horizontal="center" vertical="center"/>
      <protection locked="0"/>
    </xf>
    <xf numFmtId="176" fontId="0" fillId="0" borderId="1" xfId="0" applyNumberFormat="1" applyBorder="1" applyAlignment="1">
      <alignment horizontal="center" vertical="center"/>
    </xf>
    <xf numFmtId="176" fontId="0" fillId="0" borderId="41" xfId="0" applyNumberFormat="1" applyBorder="1" applyAlignment="1">
      <alignment horizontal="center" vertical="center"/>
    </xf>
    <xf numFmtId="0" fontId="5" fillId="0" borderId="1" xfId="0" applyFont="1" applyBorder="1" applyAlignment="1">
      <alignment horizontal="center" vertical="center"/>
    </xf>
    <xf numFmtId="179" fontId="27" fillId="4" borderId="1" xfId="0" applyNumberFormat="1" applyFont="1" applyFill="1" applyBorder="1" applyAlignment="1" applyProtection="1">
      <alignment horizontal="center" vertical="center"/>
      <protection locked="0"/>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20" xfId="0" applyBorder="1" applyAlignment="1">
      <alignment horizontal="center" vertical="center"/>
    </xf>
    <xf numFmtId="176" fontId="7" fillId="0" borderId="8" xfId="0" applyNumberFormat="1" applyFont="1" applyBorder="1" applyAlignment="1">
      <alignment horizontal="center" vertical="center"/>
    </xf>
    <xf numFmtId="176" fontId="7" fillId="0" borderId="10" xfId="0" applyNumberFormat="1" applyFont="1" applyBorder="1" applyAlignment="1">
      <alignment horizontal="center" vertical="center"/>
    </xf>
    <xf numFmtId="176" fontId="7" fillId="0" borderId="11" xfId="0" applyNumberFormat="1" applyFont="1" applyBorder="1" applyAlignment="1">
      <alignment horizontal="center" vertical="center"/>
    </xf>
    <xf numFmtId="0" fontId="0" fillId="4" borderId="26" xfId="0" applyFill="1" applyBorder="1" applyAlignment="1" applyProtection="1">
      <alignment horizontal="left" vertical="top"/>
      <protection locked="0"/>
    </xf>
    <xf numFmtId="0" fontId="0" fillId="4" borderId="22" xfId="0" applyFill="1" applyBorder="1" applyAlignment="1" applyProtection="1">
      <alignment horizontal="left" vertical="top"/>
      <protection locked="0"/>
    </xf>
    <xf numFmtId="0" fontId="0" fillId="4" borderId="27" xfId="0" applyFill="1" applyBorder="1" applyAlignment="1" applyProtection="1">
      <alignment horizontal="left" vertical="top"/>
      <protection locked="0"/>
    </xf>
    <xf numFmtId="0" fontId="0" fillId="4" borderId="28" xfId="0" applyFill="1" applyBorder="1" applyAlignment="1" applyProtection="1">
      <alignment horizontal="left" vertical="top"/>
      <protection locked="0"/>
    </xf>
    <xf numFmtId="0" fontId="0" fillId="4" borderId="0" xfId="0" applyFill="1" applyBorder="1" applyAlignment="1" applyProtection="1">
      <alignment horizontal="left" vertical="top"/>
      <protection locked="0"/>
    </xf>
    <xf numFmtId="0" fontId="0" fillId="4" borderId="7" xfId="0" applyFill="1" applyBorder="1" applyAlignment="1" applyProtection="1">
      <alignment horizontal="left" vertical="top"/>
      <protection locked="0"/>
    </xf>
    <xf numFmtId="0" fontId="0" fillId="4" borderId="29" xfId="0" applyFill="1" applyBorder="1" applyAlignment="1" applyProtection="1">
      <alignment horizontal="left" vertical="top"/>
      <protection locked="0"/>
    </xf>
    <xf numFmtId="0" fontId="0" fillId="4" borderId="17" xfId="0" applyFill="1" applyBorder="1" applyAlignment="1" applyProtection="1">
      <alignment horizontal="left" vertical="top"/>
      <protection locked="0"/>
    </xf>
    <xf numFmtId="0" fontId="0" fillId="4" borderId="30" xfId="0" applyFill="1" applyBorder="1" applyAlignment="1" applyProtection="1">
      <alignment horizontal="left" vertical="top"/>
      <protection locked="0"/>
    </xf>
    <xf numFmtId="0" fontId="4" fillId="4" borderId="0" xfId="0" applyFont="1" applyFill="1" applyAlignment="1" applyProtection="1">
      <alignment horizontal="center" vertical="center"/>
      <protection locked="0"/>
    </xf>
    <xf numFmtId="0" fontId="17" fillId="0" borderId="26" xfId="0" applyFont="1" applyBorder="1" applyAlignment="1">
      <alignment horizontal="center" vertical="center"/>
    </xf>
    <xf numFmtId="0" fontId="17" fillId="0" borderId="22" xfId="0" applyFont="1" applyBorder="1" applyAlignment="1">
      <alignment horizontal="center" vertical="center"/>
    </xf>
    <xf numFmtId="0" fontId="17" fillId="0" borderId="54" xfId="0" applyFont="1" applyBorder="1" applyAlignment="1">
      <alignment horizontal="center" vertical="center"/>
    </xf>
    <xf numFmtId="0" fontId="17" fillId="0" borderId="29" xfId="0" applyFont="1" applyBorder="1" applyAlignment="1">
      <alignment horizontal="center" vertical="center"/>
    </xf>
    <xf numFmtId="0" fontId="17" fillId="0" borderId="17" xfId="0" applyFont="1" applyBorder="1" applyAlignment="1">
      <alignment horizontal="center" vertical="center"/>
    </xf>
    <xf numFmtId="0" fontId="17" fillId="0" borderId="37" xfId="0" applyFont="1" applyBorder="1" applyAlignment="1">
      <alignment horizontal="center" vertical="center"/>
    </xf>
    <xf numFmtId="0" fontId="15" fillId="0" borderId="53"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53" xfId="0" applyFont="1" applyFill="1" applyBorder="1" applyAlignment="1">
      <alignment horizontal="center" vertical="center" wrapText="1"/>
    </xf>
    <xf numFmtId="0" fontId="15" fillId="0" borderId="19" xfId="0" applyFont="1" applyFill="1" applyBorder="1" applyAlignment="1">
      <alignment horizontal="center" vertical="center" wrapText="1"/>
    </xf>
    <xf numFmtId="0" fontId="18" fillId="0" borderId="52" xfId="0" applyFont="1" applyBorder="1" applyAlignment="1">
      <alignment horizontal="center" vertical="center" wrapText="1"/>
    </xf>
    <xf numFmtId="0" fontId="18" fillId="0" borderId="55" xfId="0" applyFont="1" applyBorder="1" applyAlignment="1">
      <alignment horizontal="center" vertical="center" wrapText="1"/>
    </xf>
    <xf numFmtId="0" fontId="8" fillId="0" borderId="26" xfId="0" applyFont="1" applyBorder="1" applyAlignment="1">
      <alignment horizontal="center" vertical="center"/>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8" fillId="0" borderId="7" xfId="0" applyFont="1" applyBorder="1" applyAlignment="1">
      <alignment horizontal="center" vertical="center"/>
    </xf>
    <xf numFmtId="0" fontId="8" fillId="0" borderId="29" xfId="0" applyFont="1" applyBorder="1" applyAlignment="1">
      <alignment horizontal="center" vertical="center"/>
    </xf>
    <xf numFmtId="0" fontId="8" fillId="0" borderId="30" xfId="0" applyFont="1" applyBorder="1" applyAlignment="1">
      <alignment horizontal="center" vertical="center"/>
    </xf>
    <xf numFmtId="0" fontId="15" fillId="0" borderId="26"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30" xfId="0" applyFont="1" applyBorder="1" applyAlignment="1">
      <alignment horizontal="center" vertical="center" wrapText="1"/>
    </xf>
    <xf numFmtId="0" fontId="0" fillId="0" borderId="26" xfId="0" applyBorder="1" applyAlignment="1">
      <alignment horizontal="center" vertical="center"/>
    </xf>
    <xf numFmtId="0" fontId="0" fillId="0" borderId="22"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0" fillId="0" borderId="29" xfId="0" applyBorder="1" applyAlignment="1">
      <alignment horizontal="center" vertical="center"/>
    </xf>
    <xf numFmtId="0" fontId="0" fillId="0" borderId="17" xfId="0" applyBorder="1" applyAlignment="1">
      <alignment horizontal="center" vertical="center"/>
    </xf>
    <xf numFmtId="0" fontId="0" fillId="0" borderId="30" xfId="0" applyBorder="1" applyAlignment="1">
      <alignment horizontal="center" vertical="center"/>
    </xf>
    <xf numFmtId="0" fontId="0" fillId="4" borderId="38" xfId="0" applyFill="1" applyBorder="1" applyAlignment="1" applyProtection="1">
      <alignment horizontal="center" vertical="center"/>
      <protection locked="0"/>
    </xf>
    <xf numFmtId="0" fontId="0" fillId="4" borderId="6" xfId="0" applyFill="1" applyBorder="1" applyAlignment="1" applyProtection="1">
      <alignment horizontal="center" vertical="center"/>
      <protection locked="0"/>
    </xf>
    <xf numFmtId="176" fontId="9" fillId="4" borderId="24" xfId="0" applyNumberFormat="1" applyFont="1" applyFill="1" applyBorder="1" applyAlignment="1" applyProtection="1">
      <alignment horizontal="center" vertical="center"/>
      <protection locked="0"/>
    </xf>
    <xf numFmtId="176" fontId="9" fillId="4" borderId="16" xfId="0" applyNumberFormat="1" applyFont="1" applyFill="1" applyBorder="1" applyAlignment="1" applyProtection="1">
      <alignment horizontal="center" vertical="center"/>
      <protection locked="0"/>
    </xf>
    <xf numFmtId="0" fontId="0" fillId="4" borderId="40" xfId="0" applyFill="1" applyBorder="1" applyAlignment="1" applyProtection="1">
      <alignment horizontal="center" vertical="center"/>
      <protection locked="0"/>
    </xf>
    <xf numFmtId="176" fontId="8" fillId="4" borderId="3" xfId="0" applyNumberFormat="1" applyFont="1" applyFill="1" applyBorder="1" applyAlignment="1" applyProtection="1">
      <alignment horizontal="center" vertical="center"/>
      <protection locked="0"/>
    </xf>
    <xf numFmtId="176" fontId="8" fillId="4" borderId="2" xfId="0" applyNumberFormat="1" applyFont="1" applyFill="1" applyBorder="1" applyAlignment="1" applyProtection="1">
      <alignment horizontal="center" vertical="center"/>
      <protection locked="0"/>
    </xf>
    <xf numFmtId="0" fontId="0" fillId="0" borderId="14" xfId="0" applyFill="1" applyBorder="1" applyAlignment="1">
      <alignment horizontal="center" vertical="center"/>
    </xf>
    <xf numFmtId="0" fontId="0" fillId="0" borderId="15" xfId="0" applyFill="1" applyBorder="1" applyAlignment="1">
      <alignment horizontal="center" vertical="center"/>
    </xf>
    <xf numFmtId="176" fontId="0" fillId="0" borderId="4" xfId="0" applyNumberFormat="1" applyBorder="1" applyAlignment="1">
      <alignment horizontal="center" vertical="center"/>
    </xf>
    <xf numFmtId="176" fontId="0" fillId="0" borderId="43" xfId="0" applyNumberFormat="1" applyBorder="1" applyAlignment="1">
      <alignment horizontal="center" vertical="center"/>
    </xf>
    <xf numFmtId="0" fontId="0" fillId="0" borderId="0" xfId="0" applyBorder="1" applyAlignment="1">
      <alignment horizontal="right" vertical="center"/>
    </xf>
    <xf numFmtId="0" fontId="10" fillId="4" borderId="12" xfId="0" applyFont="1" applyFill="1" applyBorder="1" applyAlignment="1" applyProtection="1">
      <alignment horizontal="center" vertical="center" wrapText="1"/>
      <protection locked="0"/>
    </xf>
    <xf numFmtId="0" fontId="10" fillId="4" borderId="21" xfId="0" applyFont="1" applyFill="1" applyBorder="1" applyAlignment="1" applyProtection="1">
      <alignment horizontal="center" vertical="center" wrapText="1"/>
      <protection locked="0"/>
    </xf>
    <xf numFmtId="176" fontId="0" fillId="0" borderId="6" xfId="0" applyNumberFormat="1" applyBorder="1" applyAlignment="1">
      <alignment horizontal="center" vertical="center"/>
    </xf>
    <xf numFmtId="176" fontId="0" fillId="0" borderId="39" xfId="0" applyNumberFormat="1" applyBorder="1" applyAlignment="1">
      <alignment horizontal="center" vertical="center"/>
    </xf>
    <xf numFmtId="0" fontId="15" fillId="0" borderId="22" xfId="0" applyFont="1" applyBorder="1" applyAlignment="1">
      <alignment horizontal="center" vertical="center" wrapText="1"/>
    </xf>
    <xf numFmtId="0" fontId="15" fillId="0" borderId="17"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30" xfId="0" applyFont="1" applyBorder="1" applyAlignment="1">
      <alignment horizontal="center" vertical="center" wrapText="1"/>
    </xf>
    <xf numFmtId="0" fontId="0" fillId="0" borderId="2" xfId="0" applyBorder="1" applyAlignment="1">
      <alignment horizontal="center" vertical="center"/>
    </xf>
    <xf numFmtId="0" fontId="0" fillId="0" borderId="32" xfId="0" applyBorder="1" applyAlignment="1">
      <alignment horizontal="center" vertical="center"/>
    </xf>
    <xf numFmtId="0" fontId="0" fillId="0" borderId="3" xfId="0" applyBorder="1" applyAlignment="1">
      <alignment horizontal="center" vertical="center"/>
    </xf>
    <xf numFmtId="0" fontId="0" fillId="0" borderId="31" xfId="0" applyBorder="1" applyAlignment="1">
      <alignment horizontal="center" vertical="center"/>
    </xf>
    <xf numFmtId="0" fontId="0" fillId="4" borderId="14" xfId="0" applyFill="1" applyBorder="1" applyAlignment="1" applyProtection="1">
      <alignment horizontal="center" vertical="center"/>
      <protection locked="0"/>
    </xf>
    <xf numFmtId="0" fontId="0" fillId="4" borderId="15" xfId="0" applyFill="1" applyBorder="1" applyAlignment="1" applyProtection="1">
      <alignment horizontal="center" vertical="center"/>
      <protection locked="0"/>
    </xf>
    <xf numFmtId="0" fontId="15" fillId="0" borderId="26" xfId="0" applyFont="1" applyBorder="1" applyAlignment="1">
      <alignment horizontal="center" vertical="center"/>
    </xf>
    <xf numFmtId="0" fontId="15" fillId="0" borderId="22" xfId="0" applyFont="1" applyBorder="1" applyAlignment="1">
      <alignment horizontal="center" vertical="center"/>
    </xf>
    <xf numFmtId="0" fontId="15" fillId="0" borderId="29" xfId="0" applyFont="1" applyBorder="1" applyAlignment="1">
      <alignment horizontal="center" vertical="center"/>
    </xf>
    <xf numFmtId="0" fontId="15" fillId="0" borderId="17" xfId="0" applyFont="1" applyBorder="1" applyAlignment="1">
      <alignment horizontal="center" vertical="center"/>
    </xf>
    <xf numFmtId="0" fontId="0" fillId="0" borderId="101" xfId="0" applyFill="1" applyBorder="1" applyAlignment="1">
      <alignment horizontal="center" vertical="center"/>
    </xf>
    <xf numFmtId="0" fontId="0" fillId="0" borderId="18" xfId="0" applyFill="1" applyBorder="1" applyAlignment="1">
      <alignment horizontal="center" vertical="center"/>
    </xf>
    <xf numFmtId="0" fontId="10" fillId="0" borderId="10" xfId="0" applyFont="1" applyBorder="1" applyAlignment="1">
      <alignment horizontal="center" vertical="center" wrapText="1"/>
    </xf>
    <xf numFmtId="0" fontId="5" fillId="0" borderId="1" xfId="0" applyFont="1" applyBorder="1" applyAlignment="1">
      <alignment horizontal="center"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176" fontId="8" fillId="0" borderId="6" xfId="0" applyNumberFormat="1" applyFont="1" applyBorder="1" applyAlignment="1">
      <alignment horizontal="center" vertical="center"/>
    </xf>
    <xf numFmtId="0" fontId="10" fillId="0" borderId="4" xfId="0" applyFont="1" applyBorder="1" applyAlignment="1" applyProtection="1">
      <alignment horizontal="center" vertical="center" wrapText="1"/>
      <protection locked="0"/>
    </xf>
    <xf numFmtId="0" fontId="0" fillId="0" borderId="4" xfId="0" applyBorder="1" applyAlignment="1" applyProtection="1">
      <alignment horizontal="center" vertical="center"/>
      <protection locked="0"/>
    </xf>
    <xf numFmtId="0" fontId="0" fillId="0" borderId="43" xfId="0" applyBorder="1" applyAlignment="1" applyProtection="1">
      <alignment horizontal="center" vertical="center"/>
      <protection locked="0"/>
    </xf>
    <xf numFmtId="0" fontId="5" fillId="4" borderId="1" xfId="0" applyFont="1" applyFill="1" applyBorder="1" applyAlignment="1" applyProtection="1">
      <alignment horizontal="left" vertical="center" indent="1"/>
      <protection locked="0"/>
    </xf>
    <xf numFmtId="0" fontId="10" fillId="0" borderId="11" xfId="0" applyFont="1" applyBorder="1" applyAlignment="1">
      <alignment horizontal="center" vertical="center" wrapText="1"/>
    </xf>
    <xf numFmtId="0" fontId="0" fillId="0" borderId="6"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10"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10" fillId="0" borderId="6" xfId="0" applyFont="1" applyBorder="1" applyAlignment="1" applyProtection="1">
      <alignment horizontal="center" vertical="center" wrapText="1"/>
      <protection locked="0"/>
    </xf>
    <xf numFmtId="176" fontId="8" fillId="0" borderId="1" xfId="0" applyNumberFormat="1" applyFont="1" applyBorder="1" applyAlignment="1">
      <alignment horizontal="center" vertical="center"/>
    </xf>
    <xf numFmtId="0" fontId="13" fillId="0" borderId="0" xfId="0" applyFont="1" applyAlignment="1">
      <alignment horizontal="left" vertical="center"/>
    </xf>
    <xf numFmtId="0" fontId="15" fillId="0" borderId="44" xfId="0" applyFont="1" applyBorder="1" applyAlignment="1">
      <alignment horizontal="left" vertical="top" wrapText="1"/>
    </xf>
    <xf numFmtId="0" fontId="15" fillId="0" borderId="45" xfId="0" applyFont="1" applyBorder="1" applyAlignment="1">
      <alignment horizontal="left" vertical="top" wrapText="1"/>
    </xf>
    <xf numFmtId="0" fontId="15" fillId="0" borderId="46" xfId="0" applyFont="1" applyBorder="1" applyAlignment="1">
      <alignment horizontal="left" vertical="top" wrapText="1"/>
    </xf>
    <xf numFmtId="0" fontId="15" fillId="0" borderId="47" xfId="0" applyFont="1" applyBorder="1" applyAlignment="1">
      <alignment horizontal="left" vertical="top" wrapText="1"/>
    </xf>
    <xf numFmtId="0" fontId="15" fillId="0" borderId="0" xfId="0" applyFont="1" applyBorder="1" applyAlignment="1">
      <alignment horizontal="left" vertical="top" wrapText="1"/>
    </xf>
    <xf numFmtId="0" fontId="15" fillId="0" borderId="48" xfId="0" applyFont="1" applyBorder="1" applyAlignment="1">
      <alignment horizontal="left" vertical="top" wrapText="1"/>
    </xf>
    <xf numFmtId="0" fontId="15" fillId="0" borderId="49" xfId="0" applyFont="1" applyBorder="1" applyAlignment="1">
      <alignment horizontal="left" vertical="top" wrapText="1"/>
    </xf>
    <xf numFmtId="0" fontId="15" fillId="0" borderId="50" xfId="0" applyFont="1" applyBorder="1" applyAlignment="1">
      <alignment horizontal="left" vertical="top" wrapText="1"/>
    </xf>
    <xf numFmtId="0" fontId="15" fillId="0" borderId="51" xfId="0" applyFont="1" applyBorder="1" applyAlignment="1">
      <alignment horizontal="left" vertical="top" wrapText="1"/>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 fillId="0" borderId="0" xfId="0" applyFont="1" applyAlignment="1">
      <alignment horizontal="center" vertical="center"/>
    </xf>
    <xf numFmtId="0" fontId="0" fillId="0" borderId="23"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23" xfId="0" applyBorder="1" applyAlignment="1" applyProtection="1">
      <alignment horizontal="center" vertical="top" wrapText="1"/>
      <protection locked="0"/>
    </xf>
    <xf numFmtId="0" fontId="0" fillId="0" borderId="33" xfId="0" applyBorder="1" applyAlignment="1" applyProtection="1">
      <alignment horizontal="center" vertical="top" wrapText="1"/>
      <protection locked="0"/>
    </xf>
    <xf numFmtId="0" fontId="0" fillId="0" borderId="34" xfId="0" applyBorder="1" applyAlignment="1" applyProtection="1">
      <alignment horizontal="center" vertical="top" wrapText="1"/>
      <protection locked="0"/>
    </xf>
    <xf numFmtId="0" fontId="0" fillId="0" borderId="5" xfId="0" applyBorder="1" applyAlignment="1" applyProtection="1">
      <alignment horizontal="center" vertical="top" wrapText="1"/>
      <protection locked="0"/>
    </xf>
    <xf numFmtId="0" fontId="0" fillId="0" borderId="0" xfId="0" applyBorder="1" applyAlignment="1" applyProtection="1">
      <alignment horizontal="center" vertical="top" wrapText="1"/>
      <protection locked="0"/>
    </xf>
    <xf numFmtId="0" fontId="0" fillId="0" borderId="35" xfId="0" applyBorder="1" applyAlignment="1" applyProtection="1">
      <alignment horizontal="center" vertical="top" wrapText="1"/>
      <protection locked="0"/>
    </xf>
    <xf numFmtId="0" fontId="0" fillId="0" borderId="16" xfId="0" applyBorder="1" applyAlignment="1" applyProtection="1">
      <alignment horizontal="center" vertical="top" wrapText="1"/>
      <protection locked="0"/>
    </xf>
    <xf numFmtId="0" fontId="0" fillId="0" borderId="25" xfId="0" applyBorder="1" applyAlignment="1" applyProtection="1">
      <alignment horizontal="center" vertical="top" wrapText="1"/>
      <protection locked="0"/>
    </xf>
    <xf numFmtId="0" fontId="0" fillId="0" borderId="24" xfId="0" applyBorder="1" applyAlignment="1" applyProtection="1">
      <alignment horizontal="center" vertical="top" wrapText="1"/>
      <protection locked="0"/>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0" fillId="0" borderId="3" xfId="0" applyBorder="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6" fillId="0" borderId="8" xfId="0" applyFont="1" applyBorder="1" applyAlignment="1">
      <alignment horizontal="center" vertical="center"/>
    </xf>
    <xf numFmtId="0" fontId="6" fillId="0" borderId="10" xfId="0" applyFont="1" applyBorder="1" applyAlignment="1">
      <alignment horizontal="center" vertical="center"/>
    </xf>
    <xf numFmtId="0" fontId="6" fillId="0" borderId="20" xfId="0" applyFont="1" applyBorder="1" applyAlignment="1">
      <alignment horizontal="center" vertical="center"/>
    </xf>
    <xf numFmtId="0" fontId="6" fillId="0" borderId="11" xfId="0" applyFont="1"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vertical="center"/>
    </xf>
    <xf numFmtId="0" fontId="0" fillId="0" borderId="16" xfId="0" applyBorder="1" applyAlignment="1">
      <alignment horizontal="center" vertical="center"/>
    </xf>
    <xf numFmtId="0" fontId="0" fillId="0" borderId="25" xfId="0" applyBorder="1" applyAlignment="1">
      <alignment horizontal="center" vertical="center"/>
    </xf>
    <xf numFmtId="0" fontId="0" fillId="0" borderId="24" xfId="0" applyBorder="1" applyAlignment="1">
      <alignment horizontal="center" vertical="center"/>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xf>
    <xf numFmtId="0" fontId="0" fillId="3" borderId="88" xfId="0" applyFill="1" applyBorder="1" applyAlignment="1">
      <alignment horizontal="left" vertical="top" wrapText="1"/>
    </xf>
    <xf numFmtId="0" fontId="0" fillId="3" borderId="22" xfId="0" applyFill="1" applyBorder="1" applyAlignment="1">
      <alignment horizontal="left" vertical="top" wrapText="1"/>
    </xf>
    <xf numFmtId="0" fontId="0" fillId="3" borderId="89" xfId="0" applyFill="1" applyBorder="1" applyAlignment="1">
      <alignment horizontal="left" vertical="top" wrapText="1"/>
    </xf>
    <xf numFmtId="0" fontId="0" fillId="3" borderId="81" xfId="0" applyFill="1" applyBorder="1" applyAlignment="1">
      <alignment horizontal="left" vertical="top" wrapText="1"/>
    </xf>
    <xf numFmtId="0" fontId="0" fillId="3" borderId="0" xfId="0" applyFill="1" applyBorder="1" applyAlignment="1">
      <alignment horizontal="left" vertical="top" wrapText="1"/>
    </xf>
    <xf numFmtId="0" fontId="0" fillId="3" borderId="82" xfId="0" applyFill="1" applyBorder="1" applyAlignment="1">
      <alignment horizontal="left" vertical="top" wrapText="1"/>
    </xf>
    <xf numFmtId="0" fontId="0" fillId="3" borderId="90" xfId="0" applyFill="1" applyBorder="1" applyAlignment="1">
      <alignment horizontal="left" vertical="top" wrapText="1"/>
    </xf>
    <xf numFmtId="0" fontId="0" fillId="3" borderId="73" xfId="0" applyFill="1" applyBorder="1" applyAlignment="1">
      <alignment horizontal="left" vertical="top" wrapText="1"/>
    </xf>
    <xf numFmtId="0" fontId="0" fillId="3" borderId="91" xfId="0" applyFill="1" applyBorder="1" applyAlignment="1">
      <alignment horizontal="left" vertical="top" wrapText="1"/>
    </xf>
    <xf numFmtId="0" fontId="21" fillId="3" borderId="26" xfId="0" applyFont="1" applyFill="1" applyBorder="1" applyAlignment="1">
      <alignment horizontal="left" vertical="top" wrapText="1"/>
    </xf>
    <xf numFmtId="0" fontId="21" fillId="3" borderId="22" xfId="0" applyFont="1" applyFill="1" applyBorder="1" applyAlignment="1">
      <alignment horizontal="left" vertical="top" wrapText="1"/>
    </xf>
    <xf numFmtId="0" fontId="21" fillId="3" borderId="27" xfId="0" applyFont="1" applyFill="1" applyBorder="1" applyAlignment="1">
      <alignment horizontal="left" vertical="top" wrapText="1"/>
    </xf>
    <xf numFmtId="0" fontId="21" fillId="3" borderId="28" xfId="0" applyFont="1" applyFill="1" applyBorder="1" applyAlignment="1">
      <alignment horizontal="left" vertical="top" wrapText="1"/>
    </xf>
    <xf numFmtId="0" fontId="21" fillId="3" borderId="0" xfId="0" applyFont="1" applyFill="1" applyBorder="1" applyAlignment="1">
      <alignment horizontal="left" vertical="top" wrapText="1"/>
    </xf>
    <xf numFmtId="0" fontId="21" fillId="3" borderId="7" xfId="0" applyFont="1" applyFill="1" applyBorder="1" applyAlignment="1">
      <alignment horizontal="left" vertical="top" wrapText="1"/>
    </xf>
    <xf numFmtId="0" fontId="21" fillId="3" borderId="29" xfId="0" applyFont="1" applyFill="1" applyBorder="1" applyAlignment="1">
      <alignment horizontal="left" vertical="top" wrapText="1"/>
    </xf>
    <xf numFmtId="0" fontId="21" fillId="3" borderId="17" xfId="0" applyFont="1" applyFill="1" applyBorder="1" applyAlignment="1">
      <alignment horizontal="left" vertical="top" wrapText="1"/>
    </xf>
    <xf numFmtId="0" fontId="21" fillId="3" borderId="30" xfId="0" applyFont="1" applyFill="1" applyBorder="1" applyAlignment="1">
      <alignment horizontal="left" vertical="top" wrapText="1"/>
    </xf>
    <xf numFmtId="0" fontId="20" fillId="0" borderId="23" xfId="0" applyFont="1" applyBorder="1" applyAlignment="1">
      <alignment horizontal="left" vertical="top" wrapText="1"/>
    </xf>
    <xf numFmtId="0" fontId="20" fillId="0" borderId="33" xfId="0" applyFont="1" applyBorder="1" applyAlignment="1">
      <alignment horizontal="left" vertical="top" wrapText="1"/>
    </xf>
    <xf numFmtId="0" fontId="20" fillId="0" borderId="34" xfId="0" applyFont="1" applyBorder="1" applyAlignment="1">
      <alignment horizontal="left" vertical="top" wrapText="1"/>
    </xf>
    <xf numFmtId="0" fontId="20" fillId="0" borderId="5" xfId="0" applyFont="1" applyBorder="1" applyAlignment="1">
      <alignment horizontal="left" vertical="top" wrapText="1"/>
    </xf>
    <xf numFmtId="0" fontId="20" fillId="0" borderId="0" xfId="0" applyFont="1" applyBorder="1" applyAlignment="1">
      <alignment horizontal="left" vertical="top" wrapText="1"/>
    </xf>
    <xf numFmtId="0" fontId="20" fillId="0" borderId="35" xfId="0" applyFont="1" applyBorder="1" applyAlignment="1">
      <alignment horizontal="left" vertical="top" wrapText="1"/>
    </xf>
    <xf numFmtId="0" fontId="20" fillId="0" borderId="16" xfId="0" applyFont="1" applyBorder="1" applyAlignment="1">
      <alignment horizontal="left" vertical="top" wrapText="1"/>
    </xf>
    <xf numFmtId="0" fontId="20" fillId="0" borderId="25" xfId="0" applyFont="1" applyBorder="1" applyAlignment="1">
      <alignment horizontal="left" vertical="top" wrapText="1"/>
    </xf>
    <xf numFmtId="0" fontId="20" fillId="0" borderId="24" xfId="0" applyFont="1" applyBorder="1" applyAlignment="1">
      <alignment horizontal="left" vertical="top" wrapText="1"/>
    </xf>
    <xf numFmtId="176" fontId="8" fillId="2" borderId="24" xfId="0" applyNumberFormat="1" applyFont="1" applyFill="1" applyBorder="1" applyAlignment="1">
      <alignment horizontal="center" vertical="center"/>
    </xf>
    <xf numFmtId="176" fontId="8" fillId="2" borderId="16" xfId="0" applyNumberFormat="1" applyFont="1" applyFill="1" applyBorder="1" applyAlignment="1">
      <alignment horizontal="center" vertical="center"/>
    </xf>
    <xf numFmtId="0" fontId="0" fillId="0" borderId="84" xfId="0" applyFill="1" applyBorder="1" applyAlignment="1">
      <alignment horizontal="center" vertical="center"/>
    </xf>
    <xf numFmtId="0" fontId="0" fillId="0" borderId="86" xfId="0" applyBorder="1" applyAlignment="1">
      <alignment horizontal="center" vertical="center"/>
    </xf>
    <xf numFmtId="176" fontId="7" fillId="0" borderId="87" xfId="0" applyNumberFormat="1" applyFont="1" applyBorder="1" applyAlignment="1">
      <alignment horizontal="center" vertical="center"/>
    </xf>
    <xf numFmtId="0" fontId="8" fillId="0" borderId="78" xfId="0" applyFont="1" applyBorder="1" applyAlignment="1">
      <alignment horizontal="center" vertical="center"/>
    </xf>
    <xf numFmtId="0" fontId="8" fillId="0" borderId="79" xfId="0" applyFont="1" applyBorder="1" applyAlignment="1">
      <alignment horizontal="center" vertical="center"/>
    </xf>
    <xf numFmtId="0" fontId="8" fillId="0" borderId="0" xfId="0" applyFont="1" applyBorder="1" applyAlignment="1">
      <alignment horizontal="center" vertical="center"/>
    </xf>
    <xf numFmtId="0" fontId="15" fillId="0" borderId="78" xfId="0" applyFont="1" applyBorder="1" applyAlignment="1">
      <alignment horizontal="center" vertical="center" wrapText="1"/>
    </xf>
    <xf numFmtId="0" fontId="19" fillId="0" borderId="79"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7" xfId="0" applyFont="1" applyBorder="1" applyAlignment="1">
      <alignment horizontal="center" vertical="center" wrapText="1"/>
    </xf>
    <xf numFmtId="0" fontId="14" fillId="0" borderId="78" xfId="0" applyFont="1" applyBorder="1" applyAlignment="1">
      <alignment horizontal="left" vertical="top" wrapText="1"/>
    </xf>
    <xf numFmtId="0" fontId="0" fillId="0" borderId="72" xfId="0" applyBorder="1" applyAlignment="1">
      <alignment horizontal="left" vertical="top" wrapText="1"/>
    </xf>
    <xf numFmtId="0" fontId="0" fillId="0" borderId="80" xfId="0" applyBorder="1" applyAlignment="1">
      <alignment horizontal="left" vertical="top" wrapText="1"/>
    </xf>
    <xf numFmtId="0" fontId="0" fillId="0" borderId="28" xfId="0" applyBorder="1" applyAlignment="1">
      <alignment horizontal="left" vertical="top" wrapText="1"/>
    </xf>
    <xf numFmtId="0" fontId="0" fillId="0" borderId="0" xfId="0" applyBorder="1" applyAlignment="1">
      <alignment horizontal="left" vertical="top" wrapText="1"/>
    </xf>
    <xf numFmtId="0" fontId="0" fillId="0" borderId="82" xfId="0" applyBorder="1" applyAlignment="1">
      <alignment horizontal="left" vertical="top" wrapText="1"/>
    </xf>
    <xf numFmtId="0" fontId="0" fillId="0" borderId="29" xfId="0" applyBorder="1" applyAlignment="1">
      <alignment horizontal="left" vertical="top" wrapText="1"/>
    </xf>
    <xf numFmtId="0" fontId="0" fillId="0" borderId="17" xfId="0" applyBorder="1" applyAlignment="1">
      <alignment horizontal="left" vertical="top" wrapText="1"/>
    </xf>
    <xf numFmtId="0" fontId="0" fillId="0" borderId="85" xfId="0" applyBorder="1" applyAlignment="1">
      <alignment horizontal="left" vertical="top" wrapText="1"/>
    </xf>
    <xf numFmtId="0" fontId="0" fillId="2" borderId="83" xfId="0" applyFill="1" applyBorder="1" applyAlignment="1">
      <alignment horizontal="center" vertical="center"/>
    </xf>
    <xf numFmtId="0" fontId="0" fillId="2" borderId="63" xfId="0" applyFill="1" applyBorder="1" applyAlignment="1">
      <alignment horizontal="center" vertical="center"/>
    </xf>
    <xf numFmtId="0" fontId="0" fillId="2" borderId="64" xfId="0" applyFill="1" applyBorder="1" applyAlignment="1">
      <alignment horizontal="center" vertical="center"/>
    </xf>
    <xf numFmtId="176" fontId="8" fillId="2" borderId="62" xfId="0" applyNumberFormat="1" applyFont="1" applyFill="1" applyBorder="1" applyAlignment="1">
      <alignment horizontal="center" vertical="center"/>
    </xf>
    <xf numFmtId="176" fontId="8" fillId="2" borderId="64" xfId="0" applyNumberFormat="1" applyFont="1" applyFill="1" applyBorder="1" applyAlignment="1">
      <alignment horizontal="center" vertical="center"/>
    </xf>
    <xf numFmtId="0" fontId="29" fillId="0" borderId="0" xfId="0" applyFont="1" applyBorder="1" applyAlignment="1">
      <alignment horizontal="distributed" vertical="center" indent="1"/>
    </xf>
    <xf numFmtId="0" fontId="23" fillId="3" borderId="67" xfId="0" applyFont="1" applyFill="1" applyBorder="1" applyAlignment="1" applyProtection="1">
      <alignment horizontal="center" vertical="center"/>
      <protection locked="0"/>
    </xf>
    <xf numFmtId="0" fontId="23" fillId="3" borderId="68" xfId="0" applyFont="1" applyFill="1" applyBorder="1" applyAlignment="1" applyProtection="1">
      <alignment horizontal="center" vertical="center"/>
      <protection locked="0"/>
    </xf>
    <xf numFmtId="0" fontId="0" fillId="0" borderId="98" xfId="0" applyFill="1" applyBorder="1" applyAlignment="1">
      <alignment horizontal="center" vertical="center"/>
    </xf>
    <xf numFmtId="0" fontId="0" fillId="0" borderId="33" xfId="0" applyFill="1" applyBorder="1" applyAlignment="1">
      <alignment horizontal="center" vertical="center"/>
    </xf>
    <xf numFmtId="0" fontId="0" fillId="0" borderId="34" xfId="0" applyFill="1" applyBorder="1" applyAlignment="1">
      <alignment horizontal="center" vertical="center"/>
    </xf>
    <xf numFmtId="0" fontId="0" fillId="0" borderId="23" xfId="0" applyFill="1" applyBorder="1" applyAlignment="1">
      <alignment horizontal="center" vertical="center"/>
    </xf>
    <xf numFmtId="176" fontId="0" fillId="0" borderId="99" xfId="0" applyNumberFormat="1" applyBorder="1" applyAlignment="1">
      <alignment horizontal="center" vertical="center"/>
    </xf>
    <xf numFmtId="0" fontId="17" fillId="0" borderId="74" xfId="0" applyFont="1" applyBorder="1" applyAlignment="1">
      <alignment horizontal="center" vertical="center"/>
    </xf>
    <xf numFmtId="0" fontId="17" fillId="0" borderId="72" xfId="0" applyFont="1" applyBorder="1" applyAlignment="1">
      <alignment horizontal="center" vertical="center"/>
    </xf>
    <xf numFmtId="0" fontId="17" fillId="0" borderId="75" xfId="0" applyFont="1" applyBorder="1" applyAlignment="1">
      <alignment horizontal="center" vertical="center"/>
    </xf>
    <xf numFmtId="0" fontId="17" fillId="0" borderId="81" xfId="0" applyFont="1" applyBorder="1" applyAlignment="1">
      <alignment horizontal="center" vertical="center"/>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15" fillId="0" borderId="76" xfId="0" applyFont="1" applyBorder="1" applyAlignment="1">
      <alignment horizontal="center" vertical="center" wrapText="1"/>
    </xf>
    <xf numFmtId="0" fontId="15" fillId="0" borderId="65" xfId="0" applyFont="1" applyBorder="1" applyAlignment="1">
      <alignment horizontal="center" vertical="center" wrapText="1"/>
    </xf>
    <xf numFmtId="0" fontId="15" fillId="0" borderId="76" xfId="0" applyFont="1" applyFill="1" applyBorder="1" applyAlignment="1">
      <alignment horizontal="center" vertical="center" wrapText="1"/>
    </xf>
    <xf numFmtId="0" fontId="15" fillId="0" borderId="65" xfId="0" applyFont="1" applyFill="1" applyBorder="1" applyAlignment="1">
      <alignment horizontal="center" vertical="center" wrapText="1"/>
    </xf>
    <xf numFmtId="0" fontId="18" fillId="0" borderId="77" xfId="0" applyFont="1" applyBorder="1" applyAlignment="1">
      <alignment horizontal="center" vertical="center" wrapText="1"/>
    </xf>
    <xf numFmtId="0" fontId="0" fillId="0" borderId="0" xfId="0" applyFill="1" applyBorder="1" applyAlignment="1">
      <alignment horizontal="left" vertical="top" wrapText="1"/>
    </xf>
    <xf numFmtId="0" fontId="0" fillId="3" borderId="1" xfId="0" applyFill="1" applyBorder="1" applyAlignment="1">
      <alignment horizontal="center" vertical="center"/>
    </xf>
    <xf numFmtId="176" fontId="0" fillId="0" borderId="95" xfId="0" applyNumberFormat="1" applyBorder="1" applyAlignment="1">
      <alignment horizontal="center" vertical="center"/>
    </xf>
    <xf numFmtId="176" fontId="8" fillId="0" borderId="3" xfId="0" applyNumberFormat="1" applyFont="1" applyBorder="1" applyAlignment="1">
      <alignment horizontal="center" vertical="center"/>
    </xf>
    <xf numFmtId="176" fontId="8" fillId="0" borderId="2" xfId="0" applyNumberFormat="1" applyFont="1" applyBorder="1" applyAlignment="1">
      <alignment horizontal="center" vertical="center"/>
    </xf>
    <xf numFmtId="0" fontId="0" fillId="3" borderId="67" xfId="0" applyFill="1" applyBorder="1" applyAlignment="1">
      <alignment horizontal="center" vertical="center"/>
    </xf>
    <xf numFmtId="0" fontId="0" fillId="3" borderId="68" xfId="0" applyFill="1" applyBorder="1" applyAlignment="1">
      <alignment horizontal="center" vertical="center"/>
    </xf>
    <xf numFmtId="0" fontId="0" fillId="3" borderId="3" xfId="0" applyFill="1" applyBorder="1" applyAlignment="1">
      <alignment horizontal="center" vertical="center"/>
    </xf>
    <xf numFmtId="0" fontId="0" fillId="3" borderId="6" xfId="0" applyFill="1" applyBorder="1" applyAlignment="1">
      <alignment horizontal="center" vertical="center"/>
    </xf>
    <xf numFmtId="0" fontId="0" fillId="0" borderId="88" xfId="0" applyBorder="1" applyAlignment="1">
      <alignment horizontal="center" vertical="center"/>
    </xf>
    <xf numFmtId="0" fontId="10" fillId="3" borderId="67" xfId="0" applyFont="1" applyFill="1" applyBorder="1" applyAlignment="1">
      <alignment horizontal="center" vertical="center" wrapText="1"/>
    </xf>
    <xf numFmtId="0" fontId="10" fillId="3" borderId="92" xfId="0" applyFont="1" applyFill="1" applyBorder="1" applyAlignment="1">
      <alignment horizontal="center" vertical="center" wrapText="1"/>
    </xf>
    <xf numFmtId="176" fontId="8" fillId="0" borderId="24" xfId="0" applyNumberFormat="1" applyFont="1" applyBorder="1" applyAlignment="1">
      <alignment horizontal="center" vertical="center"/>
    </xf>
    <xf numFmtId="0" fontId="0" fillId="3" borderId="69" xfId="0" applyFill="1" applyBorder="1" applyAlignment="1">
      <alignment horizontal="center" vertical="center"/>
    </xf>
    <xf numFmtId="0" fontId="0" fillId="3" borderId="54" xfId="0" applyFill="1" applyBorder="1" applyAlignment="1">
      <alignment horizontal="center" vertical="center"/>
    </xf>
    <xf numFmtId="176" fontId="0" fillId="0" borderId="94" xfId="0" applyNumberFormat="1" applyBorder="1" applyAlignment="1">
      <alignment horizontal="center" vertical="center"/>
    </xf>
    <xf numFmtId="0" fontId="16" fillId="0" borderId="89"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82" xfId="0" applyFont="1" applyBorder="1" applyAlignment="1">
      <alignment horizontal="center" vertical="center" wrapText="1"/>
    </xf>
    <xf numFmtId="0" fontId="0" fillId="3" borderId="70" xfId="0" applyFill="1" applyBorder="1" applyAlignment="1">
      <alignment horizontal="center" vertical="center"/>
    </xf>
    <xf numFmtId="0" fontId="0" fillId="3" borderId="71" xfId="0" applyFill="1" applyBorder="1" applyAlignment="1">
      <alignment horizontal="center" vertical="center"/>
    </xf>
    <xf numFmtId="0" fontId="0" fillId="3" borderId="74" xfId="0" applyFill="1" applyBorder="1" applyAlignment="1">
      <alignment horizontal="left" vertical="top" wrapText="1"/>
    </xf>
    <xf numFmtId="0" fontId="0" fillId="3" borderId="72" xfId="0" applyFill="1" applyBorder="1" applyAlignment="1">
      <alignment horizontal="left" vertical="top" wrapText="1"/>
    </xf>
    <xf numFmtId="0" fontId="0" fillId="3" borderId="80" xfId="0" applyFill="1" applyBorder="1" applyAlignment="1">
      <alignment horizontal="left" vertical="top" wrapText="1"/>
    </xf>
    <xf numFmtId="0" fontId="0" fillId="3" borderId="84" xfId="0" applyFill="1" applyBorder="1" applyAlignment="1">
      <alignment horizontal="left" vertical="top" wrapText="1"/>
    </xf>
    <xf numFmtId="0" fontId="0" fillId="3" borderId="17" xfId="0" applyFill="1" applyBorder="1" applyAlignment="1">
      <alignment horizontal="left" vertical="top" wrapText="1"/>
    </xf>
    <xf numFmtId="0" fontId="0" fillId="3" borderId="85" xfId="0" applyFill="1" applyBorder="1" applyAlignment="1">
      <alignment horizontal="left" vertical="top" wrapText="1"/>
    </xf>
    <xf numFmtId="0" fontId="15" fillId="0" borderId="88" xfId="0" applyFont="1" applyBorder="1" applyAlignment="1">
      <alignment horizontal="center" vertical="center"/>
    </xf>
    <xf numFmtId="0" fontId="15" fillId="0" borderId="84" xfId="0" applyFont="1" applyBorder="1" applyAlignment="1">
      <alignment horizontal="center" vertical="center"/>
    </xf>
    <xf numFmtId="0" fontId="0" fillId="3" borderId="26" xfId="0" applyFill="1" applyBorder="1" applyAlignment="1">
      <alignment horizontal="left" vertical="top" wrapText="1"/>
    </xf>
    <xf numFmtId="0" fontId="0" fillId="3" borderId="22" xfId="0" applyFill="1" applyBorder="1" applyAlignment="1">
      <alignment horizontal="left" vertical="top"/>
    </xf>
    <xf numFmtId="0" fontId="0" fillId="3" borderId="27" xfId="0" applyFill="1" applyBorder="1" applyAlignment="1">
      <alignment horizontal="left" vertical="top"/>
    </xf>
    <xf numFmtId="0" fontId="0" fillId="3" borderId="28" xfId="0" applyFill="1" applyBorder="1" applyAlignment="1">
      <alignment horizontal="left" vertical="top"/>
    </xf>
    <xf numFmtId="0" fontId="0" fillId="3" borderId="0" xfId="0" applyFill="1" applyBorder="1" applyAlignment="1">
      <alignment horizontal="left" vertical="top"/>
    </xf>
    <xf numFmtId="0" fontId="0" fillId="3" borderId="7" xfId="0" applyFill="1" applyBorder="1" applyAlignment="1">
      <alignment horizontal="left" vertical="top"/>
    </xf>
    <xf numFmtId="0" fontId="0" fillId="3" borderId="29" xfId="0" applyFill="1" applyBorder="1" applyAlignment="1">
      <alignment horizontal="left" vertical="top"/>
    </xf>
    <xf numFmtId="0" fontId="0" fillId="3" borderId="17" xfId="0" applyFill="1" applyBorder="1" applyAlignment="1">
      <alignment horizontal="left" vertical="top"/>
    </xf>
    <xf numFmtId="0" fontId="0" fillId="3" borderId="30" xfId="0" applyFill="1" applyBorder="1" applyAlignment="1">
      <alignment horizontal="left" vertical="top"/>
    </xf>
    <xf numFmtId="0" fontId="0" fillId="2" borderId="38" xfId="0" applyFill="1" applyBorder="1" applyAlignment="1">
      <alignment horizontal="center" vertical="center"/>
    </xf>
    <xf numFmtId="0" fontId="0" fillId="2" borderId="6" xfId="0" applyFill="1" applyBorder="1" applyAlignment="1">
      <alignment horizontal="center" vertical="center"/>
    </xf>
    <xf numFmtId="176" fontId="9" fillId="2" borderId="24" xfId="0" applyNumberFormat="1" applyFont="1" applyFill="1" applyBorder="1" applyAlignment="1">
      <alignment horizontal="center" vertical="center"/>
    </xf>
    <xf numFmtId="176" fontId="9" fillId="2" borderId="16" xfId="0" applyNumberFormat="1" applyFont="1" applyFill="1" applyBorder="1" applyAlignment="1">
      <alignment horizontal="center" vertical="center"/>
    </xf>
    <xf numFmtId="0" fontId="0" fillId="2" borderId="40" xfId="0" applyFill="1" applyBorder="1" applyAlignment="1">
      <alignment horizontal="center" vertical="center"/>
    </xf>
    <xf numFmtId="0" fontId="0" fillId="2" borderId="1" xfId="0" applyFill="1" applyBorder="1" applyAlignment="1">
      <alignment horizontal="center" vertical="center"/>
    </xf>
    <xf numFmtId="176" fontId="8" fillId="2" borderId="3" xfId="0" applyNumberFormat="1" applyFont="1" applyFill="1" applyBorder="1" applyAlignment="1">
      <alignment horizontal="center" vertical="center"/>
    </xf>
    <xf numFmtId="176" fontId="8" fillId="2" borderId="2" xfId="0" applyNumberFormat="1" applyFont="1" applyFill="1" applyBorder="1" applyAlignment="1">
      <alignment horizontal="center" vertical="center"/>
    </xf>
    <xf numFmtId="176" fontId="8" fillId="0" borderId="16" xfId="0" applyNumberFormat="1" applyFont="1" applyBorder="1" applyAlignment="1">
      <alignment horizontal="center" vertical="center"/>
    </xf>
    <xf numFmtId="0" fontId="0" fillId="3" borderId="62" xfId="0" applyFill="1" applyBorder="1" applyAlignment="1">
      <alignment horizontal="center" vertical="center"/>
    </xf>
    <xf numFmtId="0" fontId="0" fillId="3" borderId="64" xfId="0" applyFill="1" applyBorder="1" applyAlignment="1">
      <alignment horizontal="center" vertical="center"/>
    </xf>
    <xf numFmtId="176" fontId="0" fillId="0" borderId="24" xfId="0" applyNumberFormat="1" applyBorder="1" applyAlignment="1">
      <alignment horizontal="center" vertical="center"/>
    </xf>
    <xf numFmtId="0" fontId="10" fillId="3" borderId="12"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0" fillId="3" borderId="26" xfId="0" applyFill="1" applyBorder="1" applyAlignment="1">
      <alignment horizontal="left" vertical="top"/>
    </xf>
    <xf numFmtId="0" fontId="0" fillId="3" borderId="27" xfId="0" applyFill="1" applyBorder="1" applyAlignment="1">
      <alignment horizontal="left" vertical="top" wrapText="1"/>
    </xf>
    <xf numFmtId="0" fontId="0" fillId="3" borderId="28" xfId="0" applyFill="1" applyBorder="1" applyAlignment="1">
      <alignment horizontal="left" vertical="top" wrapText="1"/>
    </xf>
    <xf numFmtId="0" fontId="0" fillId="3" borderId="7" xfId="0" applyFill="1" applyBorder="1" applyAlignment="1">
      <alignment horizontal="left" vertical="top" wrapText="1"/>
    </xf>
    <xf numFmtId="0" fontId="0" fillId="3" borderId="29" xfId="0" applyFill="1" applyBorder="1" applyAlignment="1">
      <alignment horizontal="left" vertical="top" wrapText="1"/>
    </xf>
    <xf numFmtId="0" fontId="0" fillId="3" borderId="30" xfId="0" applyFill="1" applyBorder="1" applyAlignment="1">
      <alignment horizontal="left" vertical="top" wrapText="1"/>
    </xf>
    <xf numFmtId="0" fontId="10" fillId="3" borderId="102" xfId="0" applyFont="1" applyFill="1" applyBorder="1" applyAlignment="1">
      <alignment horizontal="center" vertical="center" wrapText="1"/>
    </xf>
    <xf numFmtId="0" fontId="0" fillId="3" borderId="56" xfId="0" applyFill="1" applyBorder="1" applyAlignment="1">
      <alignment horizontal="center" vertical="center"/>
    </xf>
    <xf numFmtId="0" fontId="0" fillId="3" borderId="57" xfId="0" applyFill="1" applyBorder="1" applyAlignment="1">
      <alignment horizontal="center" vertical="center"/>
    </xf>
    <xf numFmtId="0" fontId="16" fillId="0" borderId="7" xfId="0" applyFont="1" applyBorder="1" applyAlignment="1">
      <alignment horizontal="center" vertical="center" wrapText="1"/>
    </xf>
    <xf numFmtId="0" fontId="13" fillId="0" borderId="26" xfId="0" applyFont="1" applyBorder="1" applyAlignment="1">
      <alignment vertical="top" wrapText="1"/>
    </xf>
    <xf numFmtId="0" fontId="14" fillId="0" borderId="22" xfId="0" applyFont="1" applyBorder="1" applyAlignment="1">
      <alignment vertical="top" wrapText="1"/>
    </xf>
    <xf numFmtId="0" fontId="14" fillId="0" borderId="27" xfId="0" applyFont="1" applyBorder="1" applyAlignment="1">
      <alignment vertical="top" wrapText="1"/>
    </xf>
    <xf numFmtId="0" fontId="14" fillId="0" borderId="28" xfId="0" applyFont="1" applyBorder="1" applyAlignment="1">
      <alignment vertical="top" wrapText="1"/>
    </xf>
    <xf numFmtId="0" fontId="14" fillId="0" borderId="0" xfId="0" applyFont="1" applyBorder="1" applyAlignment="1">
      <alignment vertical="top" wrapText="1"/>
    </xf>
    <xf numFmtId="0" fontId="14" fillId="0" borderId="7" xfId="0" applyFont="1" applyBorder="1" applyAlignment="1">
      <alignment vertical="top" wrapText="1"/>
    </xf>
    <xf numFmtId="0" fontId="14" fillId="0" borderId="29" xfId="0" applyFont="1" applyBorder="1" applyAlignment="1">
      <alignment vertical="top" wrapText="1"/>
    </xf>
    <xf numFmtId="0" fontId="14" fillId="0" borderId="17" xfId="0" applyFont="1" applyBorder="1" applyAlignment="1">
      <alignment vertical="top" wrapText="1"/>
    </xf>
    <xf numFmtId="0" fontId="14" fillId="0" borderId="30" xfId="0" applyFont="1" applyBorder="1" applyAlignment="1">
      <alignment vertical="top" wrapText="1"/>
    </xf>
    <xf numFmtId="0" fontId="0" fillId="2" borderId="62" xfId="0" applyFill="1" applyBorder="1" applyAlignment="1">
      <alignment horizontal="center" vertical="center"/>
    </xf>
    <xf numFmtId="176" fontId="9" fillId="2" borderId="62" xfId="0" applyNumberFormat="1" applyFont="1" applyFill="1" applyBorder="1" applyAlignment="1">
      <alignment horizontal="center" vertical="center"/>
    </xf>
    <xf numFmtId="176" fontId="9" fillId="2" borderId="64" xfId="0" applyNumberFormat="1" applyFont="1" applyFill="1" applyBorder="1" applyAlignment="1">
      <alignment horizontal="center" vertical="center"/>
    </xf>
    <xf numFmtId="0" fontId="17" fillId="0" borderId="28" xfId="0" applyFont="1" applyBorder="1" applyAlignment="1">
      <alignment horizontal="center" vertical="center"/>
    </xf>
    <xf numFmtId="0" fontId="18" fillId="0" borderId="66" xfId="0" applyFont="1" applyBorder="1" applyAlignment="1">
      <alignment horizontal="center" vertical="center" wrapText="1"/>
    </xf>
    <xf numFmtId="0" fontId="0" fillId="3" borderId="24" xfId="0" applyFill="1" applyBorder="1" applyAlignment="1">
      <alignment horizontal="center" vertical="center"/>
    </xf>
    <xf numFmtId="0" fontId="26" fillId="3" borderId="67" xfId="0" applyFont="1" applyFill="1" applyBorder="1" applyAlignment="1" applyProtection="1">
      <alignment horizontal="center" vertical="center" wrapText="1"/>
      <protection locked="0"/>
    </xf>
    <xf numFmtId="0" fontId="26" fillId="3" borderId="68" xfId="0" applyFont="1" applyFill="1" applyBorder="1" applyAlignment="1" applyProtection="1">
      <alignment horizontal="center" vertical="center" wrapText="1"/>
      <protection locked="0"/>
    </xf>
    <xf numFmtId="0" fontId="0" fillId="3" borderId="26" xfId="0" applyFill="1" applyBorder="1" applyAlignment="1" applyProtection="1">
      <alignment horizontal="left" vertical="top" wrapText="1"/>
      <protection locked="0"/>
    </xf>
    <xf numFmtId="0" fontId="0" fillId="3" borderId="22" xfId="0" applyFill="1" applyBorder="1" applyAlignment="1" applyProtection="1">
      <alignment horizontal="left" vertical="top" wrapText="1"/>
      <protection locked="0"/>
    </xf>
    <xf numFmtId="0" fontId="0" fillId="3" borderId="27" xfId="0" applyFill="1" applyBorder="1" applyAlignment="1" applyProtection="1">
      <alignment horizontal="left" vertical="top" wrapText="1"/>
      <protection locked="0"/>
    </xf>
    <xf numFmtId="0" fontId="0" fillId="3" borderId="28" xfId="0" applyFill="1" applyBorder="1" applyAlignment="1" applyProtection="1">
      <alignment horizontal="left" vertical="top" wrapText="1"/>
      <protection locked="0"/>
    </xf>
    <xf numFmtId="0" fontId="0" fillId="3" borderId="0" xfId="0" applyFill="1" applyBorder="1" applyAlignment="1" applyProtection="1">
      <alignment horizontal="left" vertical="top" wrapText="1"/>
      <protection locked="0"/>
    </xf>
    <xf numFmtId="0" fontId="0" fillId="3" borderId="7" xfId="0" applyFill="1" applyBorder="1" applyAlignment="1" applyProtection="1">
      <alignment horizontal="left" vertical="top" wrapText="1"/>
      <protection locked="0"/>
    </xf>
    <xf numFmtId="0" fontId="0" fillId="3" borderId="29" xfId="0" applyFill="1" applyBorder="1" applyAlignment="1" applyProtection="1">
      <alignment horizontal="left" vertical="top" wrapText="1"/>
      <protection locked="0"/>
    </xf>
    <xf numFmtId="0" fontId="0" fillId="3" borderId="17" xfId="0" applyFill="1" applyBorder="1" applyAlignment="1" applyProtection="1">
      <alignment horizontal="left" vertical="top" wrapText="1"/>
      <protection locked="0"/>
    </xf>
    <xf numFmtId="0" fontId="0" fillId="3" borderId="30" xfId="0" applyFill="1" applyBorder="1" applyAlignment="1" applyProtection="1">
      <alignment horizontal="left" vertical="top" wrapText="1"/>
      <protection locked="0"/>
    </xf>
    <xf numFmtId="0" fontId="21" fillId="0" borderId="0" xfId="0" applyFont="1" applyAlignment="1">
      <alignment horizontal="center" vertical="center"/>
    </xf>
    <xf numFmtId="0" fontId="10" fillId="3" borderId="6" xfId="0" applyFont="1" applyFill="1" applyBorder="1" applyAlignment="1">
      <alignment horizontal="center" vertical="center" wrapText="1"/>
    </xf>
    <xf numFmtId="0" fontId="0" fillId="3" borderId="4" xfId="0" applyFill="1" applyBorder="1" applyAlignment="1">
      <alignment horizontal="center" vertical="center"/>
    </xf>
    <xf numFmtId="0" fontId="0" fillId="3" borderId="65" xfId="0" applyFill="1" applyBorder="1" applyAlignment="1">
      <alignment horizontal="center" vertical="center"/>
    </xf>
    <xf numFmtId="0" fontId="0" fillId="3" borderId="66" xfId="0" applyFill="1" applyBorder="1" applyAlignment="1">
      <alignment horizontal="center" vertical="center"/>
    </xf>
    <xf numFmtId="0" fontId="10" fillId="3" borderId="4" xfId="0" applyFont="1" applyFill="1" applyBorder="1" applyAlignment="1">
      <alignment horizontal="center" vertical="center" wrapText="1"/>
    </xf>
    <xf numFmtId="0" fontId="0" fillId="3" borderId="43" xfId="0" applyFill="1" applyBorder="1" applyAlignment="1">
      <alignment horizontal="center" vertical="center"/>
    </xf>
    <xf numFmtId="0" fontId="10" fillId="3" borderId="1" xfId="0" applyFont="1" applyFill="1" applyBorder="1" applyAlignment="1">
      <alignment horizontal="center" vertical="center" wrapText="1"/>
    </xf>
    <xf numFmtId="0" fontId="0" fillId="3" borderId="23" xfId="0" applyFill="1" applyBorder="1" applyAlignment="1">
      <alignment horizontal="center" vertical="center"/>
    </xf>
    <xf numFmtId="0" fontId="32" fillId="2" borderId="4" xfId="0" applyFont="1" applyFill="1" applyBorder="1" applyAlignment="1">
      <alignment horizontal="left" vertical="center" indent="1"/>
    </xf>
    <xf numFmtId="0" fontId="0" fillId="0" borderId="23" xfId="0" applyBorder="1" applyAlignment="1">
      <alignment horizontal="center" vertical="top" wrapText="1"/>
    </xf>
    <xf numFmtId="0" fontId="0" fillId="0" borderId="33" xfId="0" applyBorder="1">
      <alignment vertical="center"/>
    </xf>
    <xf numFmtId="0" fontId="0" fillId="0" borderId="34" xfId="0" applyBorder="1">
      <alignment vertical="center"/>
    </xf>
    <xf numFmtId="0" fontId="0" fillId="0" borderId="5" xfId="0" applyBorder="1">
      <alignment vertical="center"/>
    </xf>
    <xf numFmtId="0" fontId="0" fillId="0" borderId="0" xfId="0">
      <alignment vertical="center"/>
    </xf>
    <xf numFmtId="0" fontId="0" fillId="0" borderId="35" xfId="0" applyBorder="1">
      <alignment vertical="center"/>
    </xf>
    <xf numFmtId="0" fontId="0" fillId="0" borderId="16" xfId="0" applyBorder="1">
      <alignment vertical="center"/>
    </xf>
    <xf numFmtId="0" fontId="0" fillId="0" borderId="25" xfId="0" applyBorder="1">
      <alignment vertical="center"/>
    </xf>
    <xf numFmtId="0" fontId="0" fillId="0" borderId="24" xfId="0" applyBorder="1">
      <alignment vertical="center"/>
    </xf>
    <xf numFmtId="0" fontId="10" fillId="0" borderId="53" xfId="0" applyFont="1" applyBorder="1" applyAlignment="1">
      <alignment horizontal="center" vertical="center" wrapText="1"/>
    </xf>
    <xf numFmtId="0" fontId="10" fillId="0" borderId="52" xfId="0" applyFont="1" applyBorder="1" applyAlignment="1">
      <alignment horizontal="center" vertical="center" wrapText="1"/>
    </xf>
    <xf numFmtId="0" fontId="0" fillId="3" borderId="39" xfId="0" applyFill="1" applyBorder="1" applyAlignment="1">
      <alignment horizontal="center" vertical="center"/>
    </xf>
    <xf numFmtId="0" fontId="0" fillId="3" borderId="41" xfId="0" applyFill="1" applyBorder="1" applyAlignment="1">
      <alignment horizontal="center" vertical="center"/>
    </xf>
    <xf numFmtId="0" fontId="0" fillId="3" borderId="2" xfId="0" applyFill="1" applyBorder="1" applyAlignment="1">
      <alignment horizontal="center" vertical="center"/>
    </xf>
    <xf numFmtId="0" fontId="38" fillId="0" borderId="0" xfId="0" applyFont="1" applyBorder="1" applyAlignment="1">
      <alignment horizontal="left" vertical="top" wrapText="1"/>
    </xf>
    <xf numFmtId="0" fontId="38" fillId="0" borderId="0" xfId="0" applyFont="1" applyBorder="1" applyAlignment="1">
      <alignment horizontal="left" vertical="top"/>
    </xf>
    <xf numFmtId="0" fontId="33" fillId="0" borderId="0" xfId="0" applyFont="1" applyBorder="1" applyAlignment="1">
      <alignment horizontal="center" vertical="center" wrapText="1"/>
    </xf>
    <xf numFmtId="0" fontId="32" fillId="2" borderId="1" xfId="0" applyFont="1" applyFill="1" applyBorder="1" applyAlignment="1">
      <alignment horizontal="left" vertical="center" indent="1"/>
    </xf>
    <xf numFmtId="0" fontId="0" fillId="3" borderId="16" xfId="0" applyFill="1" applyBorder="1" applyAlignment="1">
      <alignment horizontal="center" vertical="center"/>
    </xf>
    <xf numFmtId="0" fontId="5" fillId="0" borderId="2" xfId="0" applyFont="1" applyBorder="1" applyAlignment="1">
      <alignment horizontal="center" vertical="center"/>
    </xf>
    <xf numFmtId="179" fontId="31" fillId="2" borderId="62" xfId="0" applyNumberFormat="1" applyFont="1" applyFill="1" applyBorder="1" applyAlignment="1" applyProtection="1">
      <alignment horizontal="center" vertical="center"/>
      <protection locked="0"/>
    </xf>
    <xf numFmtId="179" fontId="31" fillId="2" borderId="63" xfId="0" applyNumberFormat="1" applyFont="1" applyFill="1" applyBorder="1" applyAlignment="1" applyProtection="1">
      <alignment horizontal="center" vertical="center"/>
      <protection locked="0"/>
    </xf>
    <xf numFmtId="179" fontId="31" fillId="2" borderId="64" xfId="0" applyNumberFormat="1" applyFont="1" applyFill="1" applyBorder="1" applyAlignment="1" applyProtection="1">
      <alignment horizontal="center" vertical="center"/>
      <protection locked="0"/>
    </xf>
    <xf numFmtId="0" fontId="0" fillId="0" borderId="36" xfId="0" applyFill="1" applyBorder="1" applyAlignment="1">
      <alignment horizontal="center" vertical="center"/>
    </xf>
    <xf numFmtId="176" fontId="8" fillId="0" borderId="65" xfId="0" applyNumberFormat="1" applyFont="1" applyFill="1" applyBorder="1" applyAlignment="1">
      <alignment horizontal="center" vertical="center"/>
    </xf>
    <xf numFmtId="176" fontId="8" fillId="0" borderId="5" xfId="0" applyNumberFormat="1" applyFont="1" applyFill="1" applyBorder="1" applyAlignment="1">
      <alignment horizontal="center" vertical="center"/>
    </xf>
    <xf numFmtId="176" fontId="35" fillId="0" borderId="8" xfId="0" applyNumberFormat="1" applyFont="1" applyBorder="1" applyAlignment="1">
      <alignment horizontal="center" vertical="center"/>
    </xf>
    <xf numFmtId="176" fontId="35" fillId="0" borderId="10" xfId="0" applyNumberFormat="1" applyFont="1" applyBorder="1" applyAlignment="1">
      <alignment horizontal="center" vertical="center"/>
    </xf>
    <xf numFmtId="176" fontId="35" fillId="0" borderId="11" xfId="0" applyNumberFormat="1" applyFont="1" applyBorder="1" applyAlignment="1">
      <alignment horizontal="center" vertical="center"/>
    </xf>
    <xf numFmtId="0" fontId="14" fillId="0" borderId="26" xfId="0" applyFont="1" applyBorder="1" applyAlignment="1">
      <alignment horizontal="left" vertical="top" wrapText="1"/>
    </xf>
    <xf numFmtId="0" fontId="0" fillId="0" borderId="22" xfId="0" applyBorder="1" applyAlignment="1">
      <alignment horizontal="left" vertical="top" wrapText="1"/>
    </xf>
    <xf numFmtId="0" fontId="0" fillId="0" borderId="27" xfId="0" applyBorder="1" applyAlignment="1">
      <alignment horizontal="left" vertical="top" wrapText="1"/>
    </xf>
    <xf numFmtId="0" fontId="0" fillId="0" borderId="7" xfId="0" applyBorder="1" applyAlignment="1">
      <alignment horizontal="left" vertical="top" wrapText="1"/>
    </xf>
    <xf numFmtId="0" fontId="0" fillId="0" borderId="30" xfId="0" applyBorder="1" applyAlignment="1">
      <alignment horizontal="left" vertical="top" wrapText="1"/>
    </xf>
    <xf numFmtId="176" fontId="8" fillId="2" borderId="34" xfId="0" applyNumberFormat="1" applyFont="1" applyFill="1" applyBorder="1" applyAlignment="1">
      <alignment horizontal="center" vertical="center"/>
    </xf>
    <xf numFmtId="176" fontId="8" fillId="2" borderId="23" xfId="0" applyNumberFormat="1" applyFont="1" applyFill="1" applyBorder="1" applyAlignment="1">
      <alignment horizontal="center" vertical="center"/>
    </xf>
    <xf numFmtId="176" fontId="36" fillId="2" borderId="62" xfId="0" applyNumberFormat="1" applyFont="1" applyFill="1" applyBorder="1" applyAlignment="1">
      <alignment horizontal="center" vertical="center"/>
    </xf>
    <xf numFmtId="176" fontId="36" fillId="2" borderId="64" xfId="0" applyNumberFormat="1" applyFont="1" applyFill="1" applyBorder="1" applyAlignment="1">
      <alignment horizontal="center" vertical="center"/>
    </xf>
    <xf numFmtId="0" fontId="8" fillId="0" borderId="17" xfId="0" applyFont="1" applyBorder="1" applyAlignment="1">
      <alignment horizontal="center" vertical="center"/>
    </xf>
    <xf numFmtId="0" fontId="37" fillId="3" borderId="67" xfId="0" applyFont="1" applyFill="1" applyBorder="1" applyAlignment="1">
      <alignment horizontal="center" vertical="center" wrapText="1"/>
    </xf>
    <xf numFmtId="0" fontId="37" fillId="3" borderId="68" xfId="0" applyFont="1" applyFill="1" applyBorder="1" applyAlignment="1">
      <alignment horizontal="center" vertical="center" wrapText="1"/>
    </xf>
    <xf numFmtId="0" fontId="0" fillId="3" borderId="14" xfId="0" applyFill="1" applyBorder="1" applyAlignment="1">
      <alignment horizontal="center" vertical="center"/>
    </xf>
    <xf numFmtId="0" fontId="0" fillId="3" borderId="15" xfId="0" applyFill="1" applyBorder="1" applyAlignment="1">
      <alignment horizontal="center" vertical="center"/>
    </xf>
    <xf numFmtId="0" fontId="0" fillId="3" borderId="34" xfId="0" applyFill="1" applyBorder="1" applyAlignment="1">
      <alignment horizontal="center" vertical="center"/>
    </xf>
    <xf numFmtId="0" fontId="26" fillId="3" borderId="12" xfId="0" applyFont="1" applyFill="1" applyBorder="1" applyAlignment="1" applyProtection="1">
      <alignment horizontal="center" vertical="center" wrapText="1"/>
      <protection locked="0"/>
    </xf>
    <xf numFmtId="0" fontId="26" fillId="3" borderId="21" xfId="0" applyFont="1" applyFill="1" applyBorder="1" applyAlignment="1" applyProtection="1">
      <alignment horizontal="center" vertical="center" wrapText="1"/>
      <protection locked="0"/>
    </xf>
    <xf numFmtId="179" fontId="31" fillId="2" borderId="1" xfId="0" applyNumberFormat="1" applyFont="1" applyFill="1" applyBorder="1" applyAlignment="1" applyProtection="1">
      <alignment horizontal="center" vertical="center"/>
      <protection locked="0"/>
    </xf>
    <xf numFmtId="0" fontId="0" fillId="0" borderId="33" xfId="0" applyBorder="1" applyAlignment="1">
      <alignment horizontal="center" vertical="top" wrapText="1"/>
    </xf>
    <xf numFmtId="0" fontId="0" fillId="0" borderId="34" xfId="0" applyBorder="1" applyAlignment="1">
      <alignment horizontal="center" vertical="top" wrapText="1"/>
    </xf>
    <xf numFmtId="0" fontId="0" fillId="0" borderId="5" xfId="0" applyBorder="1" applyAlignment="1">
      <alignment horizontal="center" vertical="top" wrapText="1"/>
    </xf>
    <xf numFmtId="0" fontId="0" fillId="0" borderId="0" xfId="0" applyBorder="1" applyAlignment="1">
      <alignment horizontal="center" vertical="top" wrapText="1"/>
    </xf>
    <xf numFmtId="0" fontId="0" fillId="0" borderId="35" xfId="0" applyBorder="1" applyAlignment="1">
      <alignment horizontal="center" vertical="top" wrapText="1"/>
    </xf>
    <xf numFmtId="0" fontId="0" fillId="0" borderId="16" xfId="0" applyBorder="1" applyAlignment="1">
      <alignment horizontal="center" vertical="top" wrapText="1"/>
    </xf>
    <xf numFmtId="0" fontId="0" fillId="0" borderId="25" xfId="0" applyBorder="1" applyAlignment="1">
      <alignment horizontal="center" vertical="top" wrapText="1"/>
    </xf>
    <xf numFmtId="0" fontId="0" fillId="0" borderId="24" xfId="0" applyBorder="1" applyAlignment="1">
      <alignment horizontal="center" vertical="top" wrapText="1"/>
    </xf>
  </cellXfs>
  <cellStyles count="1">
    <cellStyle name="標準" xfId="0" builtinId="0"/>
  </cellStyles>
  <dxfs count="0"/>
  <tableStyles count="0" defaultTableStyle="TableStyleMedium9" defaultPivotStyle="PivotStyleLight16"/>
  <colors>
    <mruColors>
      <color rgb="FFFFFFEF"/>
      <color rgb="FFFFFFCC"/>
    </mruColors>
  </colors>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2.jpeg"/><Relationship Id="rId7" Type="http://schemas.openxmlformats.org/officeDocument/2006/relationships/image" Target="../media/image8.jpeg"/><Relationship Id="rId2" Type="http://schemas.openxmlformats.org/officeDocument/2006/relationships/image" Target="../media/image1.jpeg"/><Relationship Id="rId1" Type="http://schemas.openxmlformats.org/officeDocument/2006/relationships/image" Target="../media/image3.emf"/><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emf"/><Relationship Id="rId5" Type="http://schemas.openxmlformats.org/officeDocument/2006/relationships/image" Target="../media/image11.jpeg"/><Relationship Id="rId4" Type="http://schemas.openxmlformats.org/officeDocument/2006/relationships/image" Target="../media/image10.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77592</xdr:colOff>
      <xdr:row>299</xdr:row>
      <xdr:rowOff>105114</xdr:rowOff>
    </xdr:from>
    <xdr:to>
      <xdr:col>16</xdr:col>
      <xdr:colOff>169393</xdr:colOff>
      <xdr:row>328</xdr:row>
      <xdr:rowOff>37759</xdr:rowOff>
    </xdr:to>
    <xdr:pic>
      <xdr:nvPicPr>
        <xdr:cNvPr id="2" name="図 1" descr="給水用具損失水頭表.jpg"/>
        <xdr:cNvPicPr>
          <a:picLocks noChangeAspect="1"/>
        </xdr:cNvPicPr>
      </xdr:nvPicPr>
      <xdr:blipFill>
        <a:blip xmlns:r="http://schemas.openxmlformats.org/officeDocument/2006/relationships" r:embed="rId1"/>
        <a:srcRect l="3357" r="3357"/>
        <a:stretch>
          <a:fillRect/>
        </a:stretch>
      </xdr:blipFill>
      <xdr:spPr>
        <a:xfrm>
          <a:off x="77592" y="54414623"/>
          <a:ext cx="6589212" cy="4371976"/>
        </a:xfrm>
        <a:prstGeom prst="rect">
          <a:avLst/>
        </a:prstGeom>
      </xdr:spPr>
    </xdr:pic>
    <xdr:clientData/>
  </xdr:twoCellAnchor>
  <xdr:twoCellAnchor editAs="oneCell">
    <xdr:from>
      <xdr:col>0</xdr:col>
      <xdr:colOff>68036</xdr:colOff>
      <xdr:row>329</xdr:row>
      <xdr:rowOff>42522</xdr:rowOff>
    </xdr:from>
    <xdr:to>
      <xdr:col>16</xdr:col>
      <xdr:colOff>269645</xdr:colOff>
      <xdr:row>366</xdr:row>
      <xdr:rowOff>80623</xdr:rowOff>
    </xdr:to>
    <xdr:pic>
      <xdr:nvPicPr>
        <xdr:cNvPr id="3" name="図 2" descr="量水器損失水頭表.jpg"/>
        <xdr:cNvPicPr>
          <a:picLocks noChangeAspect="1"/>
        </xdr:cNvPicPr>
      </xdr:nvPicPr>
      <xdr:blipFill>
        <a:blip xmlns:r="http://schemas.openxmlformats.org/officeDocument/2006/relationships" r:embed="rId2"/>
        <a:stretch>
          <a:fillRect/>
        </a:stretch>
      </xdr:blipFill>
      <xdr:spPr>
        <a:xfrm>
          <a:off x="68036" y="58944442"/>
          <a:ext cx="6699020" cy="5702073"/>
        </a:xfrm>
        <a:prstGeom prst="rect">
          <a:avLst/>
        </a:prstGeom>
      </xdr:spPr>
    </xdr:pic>
    <xdr:clientData/>
  </xdr:twoCellAnchor>
  <xdr:twoCellAnchor editAs="oneCell">
    <xdr:from>
      <xdr:col>0</xdr:col>
      <xdr:colOff>28575</xdr:colOff>
      <xdr:row>96</xdr:row>
      <xdr:rowOff>200025</xdr:rowOff>
    </xdr:from>
    <xdr:to>
      <xdr:col>16</xdr:col>
      <xdr:colOff>304383</xdr:colOff>
      <xdr:row>126</xdr:row>
      <xdr:rowOff>84701</xdr:rowOff>
    </xdr:to>
    <xdr:pic>
      <xdr:nvPicPr>
        <xdr:cNvPr id="6" name="Picture 4"/>
        <xdr:cNvPicPr>
          <a:picLocks noChangeAspect="1" noChangeArrowheads="1"/>
        </xdr:cNvPicPr>
      </xdr:nvPicPr>
      <xdr:blipFill>
        <a:blip xmlns:r="http://schemas.openxmlformats.org/officeDocument/2006/relationships" r:embed="rId3"/>
        <a:srcRect/>
        <a:stretch>
          <a:fillRect/>
        </a:stretch>
      </xdr:blipFill>
      <xdr:spPr bwMode="auto">
        <a:xfrm>
          <a:off x="28575" y="22479000"/>
          <a:ext cx="6800433" cy="6171176"/>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29156</xdr:colOff>
      <xdr:row>186</xdr:row>
      <xdr:rowOff>19440</xdr:rowOff>
    </xdr:from>
    <xdr:to>
      <xdr:col>16</xdr:col>
      <xdr:colOff>301301</xdr:colOff>
      <xdr:row>215</xdr:row>
      <xdr:rowOff>28674</xdr:rowOff>
    </xdr:to>
    <xdr:pic>
      <xdr:nvPicPr>
        <xdr:cNvPr id="3076" name="Picture 4"/>
        <xdr:cNvPicPr>
          <a:picLocks noChangeAspect="1" noChangeArrowheads="1"/>
        </xdr:cNvPicPr>
      </xdr:nvPicPr>
      <xdr:blipFill>
        <a:blip xmlns:r="http://schemas.openxmlformats.org/officeDocument/2006/relationships" r:embed="rId1"/>
        <a:srcRect/>
        <a:stretch>
          <a:fillRect/>
        </a:stretch>
      </xdr:blipFill>
      <xdr:spPr bwMode="auto">
        <a:xfrm>
          <a:off x="29156" y="23112705"/>
          <a:ext cx="6774415" cy="6210204"/>
        </a:xfrm>
        <a:prstGeom prst="rect">
          <a:avLst/>
        </a:prstGeom>
        <a:solidFill>
          <a:schemeClr val="bg1"/>
        </a:solidFill>
      </xdr:spPr>
    </xdr:pic>
    <xdr:clientData/>
  </xdr:twoCellAnchor>
  <xdr:twoCellAnchor editAs="oneCell">
    <xdr:from>
      <xdr:col>0</xdr:col>
      <xdr:colOff>43574</xdr:colOff>
      <xdr:row>422</xdr:row>
      <xdr:rowOff>28574</xdr:rowOff>
    </xdr:from>
    <xdr:to>
      <xdr:col>16</xdr:col>
      <xdr:colOff>135375</xdr:colOff>
      <xdr:row>450</xdr:row>
      <xdr:rowOff>114301</xdr:rowOff>
    </xdr:to>
    <xdr:pic>
      <xdr:nvPicPr>
        <xdr:cNvPr id="2" name="図 1" descr="給水用具損失水頭表.jpg"/>
        <xdr:cNvPicPr>
          <a:picLocks noChangeAspect="1"/>
        </xdr:cNvPicPr>
      </xdr:nvPicPr>
      <xdr:blipFill>
        <a:blip xmlns:r="http://schemas.openxmlformats.org/officeDocument/2006/relationships" r:embed="rId2"/>
        <a:srcRect l="3357" r="3357"/>
        <a:stretch>
          <a:fillRect/>
        </a:stretch>
      </xdr:blipFill>
      <xdr:spPr>
        <a:xfrm>
          <a:off x="43574" y="43300649"/>
          <a:ext cx="6616426" cy="4352926"/>
        </a:xfrm>
        <a:prstGeom prst="rect">
          <a:avLst/>
        </a:prstGeom>
      </xdr:spPr>
    </xdr:pic>
    <xdr:clientData/>
  </xdr:twoCellAnchor>
  <xdr:twoCellAnchor editAs="oneCell">
    <xdr:from>
      <xdr:col>0</xdr:col>
      <xdr:colOff>0</xdr:colOff>
      <xdr:row>452</xdr:row>
      <xdr:rowOff>0</xdr:rowOff>
    </xdr:from>
    <xdr:to>
      <xdr:col>16</xdr:col>
      <xdr:colOff>201609</xdr:colOff>
      <xdr:row>489</xdr:row>
      <xdr:rowOff>38101</xdr:rowOff>
    </xdr:to>
    <xdr:pic>
      <xdr:nvPicPr>
        <xdr:cNvPr id="3" name="図 2" descr="量水器損失水頭表.jpg"/>
        <xdr:cNvPicPr>
          <a:picLocks noChangeAspect="1"/>
        </xdr:cNvPicPr>
      </xdr:nvPicPr>
      <xdr:blipFill>
        <a:blip xmlns:r="http://schemas.openxmlformats.org/officeDocument/2006/relationships" r:embed="rId3"/>
        <a:stretch>
          <a:fillRect/>
        </a:stretch>
      </xdr:blipFill>
      <xdr:spPr>
        <a:xfrm>
          <a:off x="0" y="48148875"/>
          <a:ext cx="6726234" cy="5676900"/>
        </a:xfrm>
        <a:prstGeom prst="rect">
          <a:avLst/>
        </a:prstGeom>
      </xdr:spPr>
    </xdr:pic>
    <xdr:clientData/>
  </xdr:twoCellAnchor>
  <xdr:oneCellAnchor>
    <xdr:from>
      <xdr:col>5</xdr:col>
      <xdr:colOff>285090</xdr:colOff>
      <xdr:row>431</xdr:row>
      <xdr:rowOff>98688</xdr:rowOff>
    </xdr:from>
    <xdr:ext cx="903904" cy="248851"/>
    <xdr:sp macro="" textlink="">
      <xdr:nvSpPr>
        <xdr:cNvPr id="6" name="テキスト ボックス 5"/>
        <xdr:cNvSpPr txBox="1"/>
      </xdr:nvSpPr>
      <xdr:spPr>
        <a:xfrm>
          <a:off x="2322382" y="55862271"/>
          <a:ext cx="90390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000">
              <a:solidFill>
                <a:srgbClr val="FF0000"/>
              </a:solidFill>
            </a:rPr>
            <a:t>0.85m</a:t>
          </a:r>
          <a:endParaRPr kumimoji="1" lang="ja-JP" altLang="en-US" sz="1000">
            <a:solidFill>
              <a:srgbClr val="FF0000"/>
            </a:solidFill>
          </a:endParaRPr>
        </a:p>
      </xdr:txBody>
    </xdr:sp>
    <xdr:clientData/>
  </xdr:oneCellAnchor>
  <xdr:oneCellAnchor>
    <xdr:from>
      <xdr:col>5</xdr:col>
      <xdr:colOff>309562</xdr:colOff>
      <xdr:row>427</xdr:row>
      <xdr:rowOff>113241</xdr:rowOff>
    </xdr:from>
    <xdr:ext cx="903904" cy="248851"/>
    <xdr:sp macro="" textlink="">
      <xdr:nvSpPr>
        <xdr:cNvPr id="7" name="テキスト ボックス 6"/>
        <xdr:cNvSpPr txBox="1"/>
      </xdr:nvSpPr>
      <xdr:spPr>
        <a:xfrm>
          <a:off x="2346854" y="55262991"/>
          <a:ext cx="90390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000">
              <a:solidFill>
                <a:srgbClr val="FF0000"/>
              </a:solidFill>
            </a:rPr>
            <a:t>2.30m</a:t>
          </a:r>
          <a:endParaRPr kumimoji="1" lang="ja-JP" altLang="en-US" sz="1000">
            <a:solidFill>
              <a:srgbClr val="FF0000"/>
            </a:solidFill>
          </a:endParaRPr>
        </a:p>
      </xdr:txBody>
    </xdr:sp>
    <xdr:clientData/>
  </xdr:oneCellAnchor>
  <xdr:oneCellAnchor>
    <xdr:from>
      <xdr:col>3</xdr:col>
      <xdr:colOff>333375</xdr:colOff>
      <xdr:row>460</xdr:row>
      <xdr:rowOff>33336</xdr:rowOff>
    </xdr:from>
    <xdr:ext cx="903904" cy="311496"/>
    <xdr:sp macro="" textlink="">
      <xdr:nvSpPr>
        <xdr:cNvPr id="8" name="テキスト ボックス 7"/>
        <xdr:cNvSpPr txBox="1"/>
      </xdr:nvSpPr>
      <xdr:spPr>
        <a:xfrm>
          <a:off x="1562100" y="60326586"/>
          <a:ext cx="903904" cy="3114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400">
              <a:solidFill>
                <a:srgbClr val="FF0000"/>
              </a:solidFill>
            </a:rPr>
            <a:t>2.60m</a:t>
          </a:r>
          <a:endParaRPr kumimoji="1" lang="ja-JP" altLang="en-US" sz="1400">
            <a:solidFill>
              <a:srgbClr val="FF0000"/>
            </a:solidFill>
          </a:endParaRPr>
        </a:p>
      </xdr:txBody>
    </xdr:sp>
    <xdr:clientData/>
  </xdr:oneCellAnchor>
  <xdr:twoCellAnchor>
    <xdr:from>
      <xdr:col>7</xdr:col>
      <xdr:colOff>309758</xdr:colOff>
      <xdr:row>428</xdr:row>
      <xdr:rowOff>116568</xdr:rowOff>
    </xdr:from>
    <xdr:to>
      <xdr:col>7</xdr:col>
      <xdr:colOff>311346</xdr:colOff>
      <xdr:row>444</xdr:row>
      <xdr:rowOff>127795</xdr:rowOff>
    </xdr:to>
    <xdr:cxnSp macro="">
      <xdr:nvCxnSpPr>
        <xdr:cNvPr id="10" name="直線コネクタ 9"/>
        <xdr:cNvCxnSpPr/>
      </xdr:nvCxnSpPr>
      <xdr:spPr>
        <a:xfrm rot="5400000" flipH="1" flipV="1">
          <a:off x="2196801" y="75999508"/>
          <a:ext cx="2428606" cy="1588"/>
        </a:xfrm>
        <a:prstGeom prst="line">
          <a:avLst/>
        </a:prstGeom>
        <a:ln w="63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126678</xdr:colOff>
      <xdr:row>429</xdr:row>
      <xdr:rowOff>88379</xdr:rowOff>
    </xdr:from>
    <xdr:to>
      <xdr:col>7</xdr:col>
      <xdr:colOff>416313</xdr:colOff>
      <xdr:row>429</xdr:row>
      <xdr:rowOff>89967</xdr:rowOff>
    </xdr:to>
    <xdr:cxnSp macro="">
      <xdr:nvCxnSpPr>
        <xdr:cNvPr id="11" name="直線コネクタ 10"/>
        <xdr:cNvCxnSpPr/>
      </xdr:nvCxnSpPr>
      <xdr:spPr>
        <a:xfrm rot="10800000">
          <a:off x="2163970" y="55545046"/>
          <a:ext cx="1358551" cy="1588"/>
        </a:xfrm>
        <a:prstGeom prst="line">
          <a:avLst/>
        </a:prstGeom>
        <a:ln w="63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190540</xdr:colOff>
      <xdr:row>433</xdr:row>
      <xdr:rowOff>61414</xdr:rowOff>
    </xdr:from>
    <xdr:to>
      <xdr:col>7</xdr:col>
      <xdr:colOff>408338</xdr:colOff>
      <xdr:row>433</xdr:row>
      <xdr:rowOff>63002</xdr:rowOff>
    </xdr:to>
    <xdr:cxnSp macro="">
      <xdr:nvCxnSpPr>
        <xdr:cNvPr id="12" name="直線コネクタ 11"/>
        <xdr:cNvCxnSpPr/>
      </xdr:nvCxnSpPr>
      <xdr:spPr>
        <a:xfrm rot="10800000">
          <a:off x="2227832" y="56131914"/>
          <a:ext cx="1286714" cy="1588"/>
        </a:xfrm>
        <a:prstGeom prst="line">
          <a:avLst/>
        </a:prstGeom>
        <a:ln w="63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135605</xdr:colOff>
      <xdr:row>460</xdr:row>
      <xdr:rowOff>50544</xdr:rowOff>
    </xdr:from>
    <xdr:to>
      <xdr:col>9</xdr:col>
      <xdr:colOff>137193</xdr:colOff>
      <xdr:row>480</xdr:row>
      <xdr:rowOff>107099</xdr:rowOff>
    </xdr:to>
    <xdr:cxnSp macro="">
      <xdr:nvCxnSpPr>
        <xdr:cNvPr id="13" name="直線コネクタ 12"/>
        <xdr:cNvCxnSpPr/>
      </xdr:nvCxnSpPr>
      <xdr:spPr>
        <a:xfrm rot="5400000" flipH="1" flipV="1">
          <a:off x="2635909" y="103775970"/>
          <a:ext cx="3133863" cy="1588"/>
        </a:xfrm>
        <a:prstGeom prst="line">
          <a:avLst/>
        </a:prstGeom>
        <a:ln w="63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37064</xdr:colOff>
      <xdr:row>462</xdr:row>
      <xdr:rowOff>94176</xdr:rowOff>
    </xdr:from>
    <xdr:to>
      <xdr:col>9</xdr:col>
      <xdr:colOff>280547</xdr:colOff>
      <xdr:row>462</xdr:row>
      <xdr:rowOff>95764</xdr:rowOff>
    </xdr:to>
    <xdr:cxnSp macro="">
      <xdr:nvCxnSpPr>
        <xdr:cNvPr id="14" name="直線コネクタ 13"/>
        <xdr:cNvCxnSpPr/>
      </xdr:nvCxnSpPr>
      <xdr:spPr>
        <a:xfrm rot="10800000">
          <a:off x="1261707" y="102741019"/>
          <a:ext cx="3068326" cy="1588"/>
        </a:xfrm>
        <a:prstGeom prst="line">
          <a:avLst/>
        </a:prstGeom>
        <a:ln w="63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487649</xdr:colOff>
      <xdr:row>457</xdr:row>
      <xdr:rowOff>69291</xdr:rowOff>
    </xdr:from>
    <xdr:to>
      <xdr:col>7</xdr:col>
      <xdr:colOff>402483</xdr:colOff>
      <xdr:row>458</xdr:row>
      <xdr:rowOff>115235</xdr:rowOff>
    </xdr:to>
    <xdr:sp macro="" textlink="">
      <xdr:nvSpPr>
        <xdr:cNvPr id="15" name="正方形/長方形 14"/>
        <xdr:cNvSpPr/>
      </xdr:nvSpPr>
      <xdr:spPr>
        <a:xfrm>
          <a:off x="2524941" y="60129708"/>
          <a:ext cx="983750" cy="19940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oneCellAnchor>
    <xdr:from>
      <xdr:col>8</xdr:col>
      <xdr:colOff>225372</xdr:colOff>
      <xdr:row>480</xdr:row>
      <xdr:rowOff>43218</xdr:rowOff>
    </xdr:from>
    <xdr:ext cx="903904" cy="325730"/>
    <xdr:sp macro="" textlink="">
      <xdr:nvSpPr>
        <xdr:cNvPr id="16" name="テキスト ボックス 15"/>
        <xdr:cNvSpPr txBox="1"/>
      </xdr:nvSpPr>
      <xdr:spPr>
        <a:xfrm>
          <a:off x="3866039" y="63633176"/>
          <a:ext cx="903904" cy="3257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400">
              <a:solidFill>
                <a:srgbClr val="FF0000"/>
              </a:solidFill>
            </a:rPr>
            <a:t>0.73L/</a:t>
          </a:r>
          <a:r>
            <a:rPr kumimoji="1" lang="ja-JP" altLang="en-US" sz="1400">
              <a:solidFill>
                <a:srgbClr val="FF0000"/>
              </a:solidFill>
            </a:rPr>
            <a:t>秒</a:t>
          </a:r>
        </a:p>
      </xdr:txBody>
    </xdr:sp>
    <xdr:clientData/>
  </xdr:oneCellAnchor>
  <xdr:oneCellAnchor>
    <xdr:from>
      <xdr:col>7</xdr:col>
      <xdr:colOff>34995</xdr:colOff>
      <xdr:row>445</xdr:row>
      <xdr:rowOff>30302</xdr:rowOff>
    </xdr:from>
    <xdr:ext cx="670638" cy="259045"/>
    <xdr:sp macro="" textlink="">
      <xdr:nvSpPr>
        <xdr:cNvPr id="17" name="テキスト ボックス 16"/>
        <xdr:cNvSpPr txBox="1"/>
      </xdr:nvSpPr>
      <xdr:spPr>
        <a:xfrm>
          <a:off x="3141203" y="57942302"/>
          <a:ext cx="670638" cy="25904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000">
              <a:solidFill>
                <a:srgbClr val="FF0000"/>
              </a:solidFill>
            </a:rPr>
            <a:t>0.73L/</a:t>
          </a:r>
          <a:r>
            <a:rPr kumimoji="1" lang="ja-JP" altLang="en-US" sz="1000">
              <a:solidFill>
                <a:srgbClr val="FF0000"/>
              </a:solidFill>
            </a:rPr>
            <a:t>秒</a:t>
          </a:r>
        </a:p>
      </xdr:txBody>
    </xdr:sp>
    <xdr:clientData/>
  </xdr:oneCellAnchor>
  <xdr:twoCellAnchor>
    <xdr:from>
      <xdr:col>0</xdr:col>
      <xdr:colOff>58316</xdr:colOff>
      <xdr:row>196</xdr:row>
      <xdr:rowOff>136069</xdr:rowOff>
    </xdr:from>
    <xdr:to>
      <xdr:col>16</xdr:col>
      <xdr:colOff>262423</xdr:colOff>
      <xdr:row>198</xdr:row>
      <xdr:rowOff>26502</xdr:rowOff>
    </xdr:to>
    <xdr:sp macro="" textlink="">
      <xdr:nvSpPr>
        <xdr:cNvPr id="19" name="正方形/長方形 18"/>
        <xdr:cNvSpPr/>
      </xdr:nvSpPr>
      <xdr:spPr>
        <a:xfrm>
          <a:off x="58316" y="25367600"/>
          <a:ext cx="6706377" cy="31808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twoCellAnchor editAs="oneCell">
    <xdr:from>
      <xdr:col>0</xdr:col>
      <xdr:colOff>103909</xdr:colOff>
      <xdr:row>13</xdr:row>
      <xdr:rowOff>190503</xdr:rowOff>
    </xdr:from>
    <xdr:to>
      <xdr:col>16</xdr:col>
      <xdr:colOff>317778</xdr:colOff>
      <xdr:row>37</xdr:row>
      <xdr:rowOff>207820</xdr:rowOff>
    </xdr:to>
    <xdr:pic>
      <xdr:nvPicPr>
        <xdr:cNvPr id="24" name="図 23" descr="給水装置モデル図 アイソメトリック図.jpg"/>
        <xdr:cNvPicPr>
          <a:picLocks noChangeAspect="1"/>
        </xdr:cNvPicPr>
      </xdr:nvPicPr>
      <xdr:blipFill>
        <a:blip xmlns:r="http://schemas.openxmlformats.org/officeDocument/2006/relationships" r:embed="rId4" cstate="print"/>
        <a:stretch>
          <a:fillRect/>
        </a:stretch>
      </xdr:blipFill>
      <xdr:spPr>
        <a:xfrm>
          <a:off x="103909" y="3359730"/>
          <a:ext cx="6742824" cy="5836226"/>
        </a:xfrm>
        <a:prstGeom prst="rect">
          <a:avLst/>
        </a:prstGeom>
      </xdr:spPr>
    </xdr:pic>
    <xdr:clientData/>
  </xdr:twoCellAnchor>
  <xdr:twoCellAnchor editAs="oneCell">
    <xdr:from>
      <xdr:col>0</xdr:col>
      <xdr:colOff>0</xdr:colOff>
      <xdr:row>46</xdr:row>
      <xdr:rowOff>201707</xdr:rowOff>
    </xdr:from>
    <xdr:to>
      <xdr:col>16</xdr:col>
      <xdr:colOff>324971</xdr:colOff>
      <xdr:row>73</xdr:row>
      <xdr:rowOff>39740</xdr:rowOff>
    </xdr:to>
    <xdr:pic>
      <xdr:nvPicPr>
        <xdr:cNvPr id="25" name="図 24" descr="給水装置モデル図(簡易版).jpg"/>
        <xdr:cNvPicPr>
          <a:picLocks noChangeAspect="1"/>
        </xdr:cNvPicPr>
      </xdr:nvPicPr>
      <xdr:blipFill>
        <a:blip xmlns:r="http://schemas.openxmlformats.org/officeDocument/2006/relationships" r:embed="rId5" cstate="print"/>
        <a:stretch>
          <a:fillRect/>
        </a:stretch>
      </xdr:blipFill>
      <xdr:spPr>
        <a:xfrm>
          <a:off x="0" y="11586883"/>
          <a:ext cx="6858000" cy="6191769"/>
        </a:xfrm>
        <a:prstGeom prst="rect">
          <a:avLst/>
        </a:prstGeom>
      </xdr:spPr>
    </xdr:pic>
    <xdr:clientData/>
  </xdr:twoCellAnchor>
  <xdr:twoCellAnchor editAs="oneCell">
    <xdr:from>
      <xdr:col>1</xdr:col>
      <xdr:colOff>291353</xdr:colOff>
      <xdr:row>88</xdr:row>
      <xdr:rowOff>78439</xdr:rowOff>
    </xdr:from>
    <xdr:to>
      <xdr:col>14</xdr:col>
      <xdr:colOff>270990</xdr:colOff>
      <xdr:row>111</xdr:row>
      <xdr:rowOff>16512</xdr:rowOff>
    </xdr:to>
    <xdr:pic>
      <xdr:nvPicPr>
        <xdr:cNvPr id="26" name="図 25" descr="給水装置モデル図 アイソメトリック図(ヘッダー工法).jpg"/>
        <xdr:cNvPicPr>
          <a:picLocks noChangeAspect="1"/>
        </xdr:cNvPicPr>
      </xdr:nvPicPr>
      <xdr:blipFill>
        <a:blip xmlns:r="http://schemas.openxmlformats.org/officeDocument/2006/relationships" r:embed="rId6" cstate="print"/>
        <a:stretch>
          <a:fillRect/>
        </a:stretch>
      </xdr:blipFill>
      <xdr:spPr>
        <a:xfrm>
          <a:off x="705971" y="21347204"/>
          <a:ext cx="5403284" cy="5350514"/>
        </a:xfrm>
        <a:prstGeom prst="rect">
          <a:avLst/>
        </a:prstGeom>
      </xdr:spPr>
    </xdr:pic>
    <xdr:clientData/>
  </xdr:twoCellAnchor>
  <xdr:twoCellAnchor editAs="oneCell">
    <xdr:from>
      <xdr:col>0</xdr:col>
      <xdr:colOff>91683</xdr:colOff>
      <xdr:row>111</xdr:row>
      <xdr:rowOff>26996</xdr:rowOff>
    </xdr:from>
    <xdr:to>
      <xdr:col>12</xdr:col>
      <xdr:colOff>316309</xdr:colOff>
      <xdr:row>132</xdr:row>
      <xdr:rowOff>80566</xdr:rowOff>
    </xdr:to>
    <xdr:pic>
      <xdr:nvPicPr>
        <xdr:cNvPr id="27" name="図 26" descr="給水装置モデル図(簡易版)ヘッダー工法.jpg"/>
        <xdr:cNvPicPr>
          <a:picLocks noChangeAspect="1"/>
        </xdr:cNvPicPr>
      </xdr:nvPicPr>
      <xdr:blipFill>
        <a:blip xmlns:r="http://schemas.openxmlformats.org/officeDocument/2006/relationships" r:embed="rId7" cstate="print"/>
        <a:stretch>
          <a:fillRect/>
        </a:stretch>
      </xdr:blipFill>
      <xdr:spPr>
        <a:xfrm>
          <a:off x="91683" y="27415701"/>
          <a:ext cx="5342149" cy="5145115"/>
        </a:xfrm>
        <a:prstGeom prst="rect">
          <a:avLst/>
        </a:prstGeom>
      </xdr:spPr>
    </xdr:pic>
    <xdr:clientData/>
  </xdr:twoCellAnchor>
  <xdr:twoCellAnchor editAs="oneCell">
    <xdr:from>
      <xdr:col>1</xdr:col>
      <xdr:colOff>81703</xdr:colOff>
      <xdr:row>363</xdr:row>
      <xdr:rowOff>93240</xdr:rowOff>
    </xdr:from>
    <xdr:to>
      <xdr:col>8</xdr:col>
      <xdr:colOff>354790</xdr:colOff>
      <xdr:row>385</xdr:row>
      <xdr:rowOff>82232</xdr:rowOff>
    </xdr:to>
    <xdr:pic>
      <xdr:nvPicPr>
        <xdr:cNvPr id="28" name="図 27" descr="前澤　逆止弁　損失抵抗 ,水理計算.jpg"/>
        <xdr:cNvPicPr>
          <a:picLocks noChangeAspect="1"/>
        </xdr:cNvPicPr>
      </xdr:nvPicPr>
      <xdr:blipFill>
        <a:blip xmlns:r="http://schemas.openxmlformats.org/officeDocument/2006/relationships" r:embed="rId8" cstate="print"/>
        <a:srcRect t="2287" b="2287"/>
        <a:stretch>
          <a:fillRect/>
        </a:stretch>
      </xdr:blipFill>
      <xdr:spPr>
        <a:xfrm>
          <a:off x="488680" y="80155195"/>
          <a:ext cx="3511587" cy="43704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29158</xdr:colOff>
      <xdr:row>96</xdr:row>
      <xdr:rowOff>184668</xdr:rowOff>
    </xdr:from>
    <xdr:to>
      <xdr:col>16</xdr:col>
      <xdr:colOff>327321</xdr:colOff>
      <xdr:row>125</xdr:row>
      <xdr:rowOff>154875</xdr:rowOff>
    </xdr:to>
    <xdr:pic>
      <xdr:nvPicPr>
        <xdr:cNvPr id="19" name="Picture 4"/>
        <xdr:cNvPicPr>
          <a:picLocks noChangeAspect="1" noChangeArrowheads="1"/>
        </xdr:cNvPicPr>
      </xdr:nvPicPr>
      <xdr:blipFill>
        <a:blip xmlns:r="http://schemas.openxmlformats.org/officeDocument/2006/relationships" r:embed="rId1"/>
        <a:srcRect/>
        <a:stretch>
          <a:fillRect/>
        </a:stretch>
      </xdr:blipFill>
      <xdr:spPr bwMode="auto">
        <a:xfrm>
          <a:off x="29158" y="22889158"/>
          <a:ext cx="6800433" cy="6171176"/>
        </a:xfrm>
        <a:prstGeom prst="rect">
          <a:avLst/>
        </a:prstGeom>
        <a:solidFill>
          <a:schemeClr val="bg1"/>
        </a:solidFill>
      </xdr:spPr>
    </xdr:pic>
    <xdr:clientData/>
  </xdr:twoCellAnchor>
  <xdr:twoCellAnchor editAs="oneCell">
    <xdr:from>
      <xdr:col>0</xdr:col>
      <xdr:colOff>43574</xdr:colOff>
      <xdr:row>335</xdr:row>
      <xdr:rowOff>28574</xdr:rowOff>
    </xdr:from>
    <xdr:to>
      <xdr:col>16</xdr:col>
      <xdr:colOff>135375</xdr:colOff>
      <xdr:row>363</xdr:row>
      <xdr:rowOff>114302</xdr:rowOff>
    </xdr:to>
    <xdr:pic>
      <xdr:nvPicPr>
        <xdr:cNvPr id="2" name="図 1" descr="給水用具損失水頭表.jpg"/>
        <xdr:cNvPicPr>
          <a:picLocks noChangeAspect="1"/>
        </xdr:cNvPicPr>
      </xdr:nvPicPr>
      <xdr:blipFill>
        <a:blip xmlns:r="http://schemas.openxmlformats.org/officeDocument/2006/relationships" r:embed="rId2"/>
        <a:srcRect l="3357" r="3357"/>
        <a:stretch>
          <a:fillRect/>
        </a:stretch>
      </xdr:blipFill>
      <xdr:spPr>
        <a:xfrm>
          <a:off x="43574" y="74285474"/>
          <a:ext cx="6616426" cy="4352927"/>
        </a:xfrm>
        <a:prstGeom prst="rect">
          <a:avLst/>
        </a:prstGeom>
      </xdr:spPr>
    </xdr:pic>
    <xdr:clientData/>
  </xdr:twoCellAnchor>
  <xdr:twoCellAnchor editAs="oneCell">
    <xdr:from>
      <xdr:col>0</xdr:col>
      <xdr:colOff>0</xdr:colOff>
      <xdr:row>365</xdr:row>
      <xdr:rowOff>0</xdr:rowOff>
    </xdr:from>
    <xdr:to>
      <xdr:col>16</xdr:col>
      <xdr:colOff>201609</xdr:colOff>
      <xdr:row>402</xdr:row>
      <xdr:rowOff>38102</xdr:rowOff>
    </xdr:to>
    <xdr:pic>
      <xdr:nvPicPr>
        <xdr:cNvPr id="3" name="図 2" descr="量水器損失水頭表.jpg"/>
        <xdr:cNvPicPr>
          <a:picLocks noChangeAspect="1"/>
        </xdr:cNvPicPr>
      </xdr:nvPicPr>
      <xdr:blipFill>
        <a:blip xmlns:r="http://schemas.openxmlformats.org/officeDocument/2006/relationships" r:embed="rId3"/>
        <a:stretch>
          <a:fillRect/>
        </a:stretch>
      </xdr:blipFill>
      <xdr:spPr>
        <a:xfrm>
          <a:off x="0" y="78828900"/>
          <a:ext cx="6726234" cy="5676901"/>
        </a:xfrm>
        <a:prstGeom prst="rect">
          <a:avLst/>
        </a:prstGeom>
      </xdr:spPr>
    </xdr:pic>
    <xdr:clientData/>
  </xdr:twoCellAnchor>
  <xdr:oneCellAnchor>
    <xdr:from>
      <xdr:col>5</xdr:col>
      <xdr:colOff>285090</xdr:colOff>
      <xdr:row>344</xdr:row>
      <xdr:rowOff>98688</xdr:rowOff>
    </xdr:from>
    <xdr:ext cx="903904" cy="248851"/>
    <xdr:sp macro="" textlink="">
      <xdr:nvSpPr>
        <xdr:cNvPr id="5" name="テキスト ボックス 4"/>
        <xdr:cNvSpPr txBox="1"/>
      </xdr:nvSpPr>
      <xdr:spPr>
        <a:xfrm>
          <a:off x="2332965" y="75727188"/>
          <a:ext cx="90390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000">
              <a:solidFill>
                <a:srgbClr val="FF0000"/>
              </a:solidFill>
            </a:rPr>
            <a:t>0.85m</a:t>
          </a:r>
          <a:endParaRPr kumimoji="1" lang="ja-JP" altLang="en-US" sz="1000">
            <a:solidFill>
              <a:srgbClr val="FF0000"/>
            </a:solidFill>
          </a:endParaRPr>
        </a:p>
      </xdr:txBody>
    </xdr:sp>
    <xdr:clientData/>
  </xdr:oneCellAnchor>
  <xdr:oneCellAnchor>
    <xdr:from>
      <xdr:col>5</xdr:col>
      <xdr:colOff>309562</xdr:colOff>
      <xdr:row>340</xdr:row>
      <xdr:rowOff>113241</xdr:rowOff>
    </xdr:from>
    <xdr:ext cx="903904" cy="248851"/>
    <xdr:sp macro="" textlink="">
      <xdr:nvSpPr>
        <xdr:cNvPr id="6" name="テキスト ボックス 5"/>
        <xdr:cNvSpPr txBox="1"/>
      </xdr:nvSpPr>
      <xdr:spPr>
        <a:xfrm>
          <a:off x="2357437" y="75132141"/>
          <a:ext cx="90390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000">
              <a:solidFill>
                <a:srgbClr val="FF0000"/>
              </a:solidFill>
            </a:rPr>
            <a:t>2.30m</a:t>
          </a:r>
          <a:endParaRPr kumimoji="1" lang="ja-JP" altLang="en-US" sz="1000">
            <a:solidFill>
              <a:srgbClr val="FF0000"/>
            </a:solidFill>
          </a:endParaRPr>
        </a:p>
      </xdr:txBody>
    </xdr:sp>
    <xdr:clientData/>
  </xdr:oneCellAnchor>
  <xdr:oneCellAnchor>
    <xdr:from>
      <xdr:col>3</xdr:col>
      <xdr:colOff>333375</xdr:colOff>
      <xdr:row>373</xdr:row>
      <xdr:rowOff>33336</xdr:rowOff>
    </xdr:from>
    <xdr:ext cx="903904" cy="311496"/>
    <xdr:sp macro="" textlink="">
      <xdr:nvSpPr>
        <xdr:cNvPr id="7" name="テキスト ボックス 6"/>
        <xdr:cNvSpPr txBox="1"/>
      </xdr:nvSpPr>
      <xdr:spPr>
        <a:xfrm>
          <a:off x="1562100" y="80081436"/>
          <a:ext cx="903904" cy="3114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400">
              <a:solidFill>
                <a:srgbClr val="FF0000"/>
              </a:solidFill>
            </a:rPr>
            <a:t>2.60m</a:t>
          </a:r>
          <a:endParaRPr kumimoji="1" lang="ja-JP" altLang="en-US" sz="1400">
            <a:solidFill>
              <a:srgbClr val="FF0000"/>
            </a:solidFill>
          </a:endParaRPr>
        </a:p>
      </xdr:txBody>
    </xdr:sp>
    <xdr:clientData/>
  </xdr:oneCellAnchor>
  <xdr:twoCellAnchor>
    <xdr:from>
      <xdr:col>7</xdr:col>
      <xdr:colOff>309758</xdr:colOff>
      <xdr:row>341</xdr:row>
      <xdr:rowOff>116568</xdr:rowOff>
    </xdr:from>
    <xdr:to>
      <xdr:col>7</xdr:col>
      <xdr:colOff>311346</xdr:colOff>
      <xdr:row>357</xdr:row>
      <xdr:rowOff>127795</xdr:rowOff>
    </xdr:to>
    <xdr:cxnSp macro="">
      <xdr:nvCxnSpPr>
        <xdr:cNvPr id="8" name="直線コネクタ 7"/>
        <xdr:cNvCxnSpPr/>
      </xdr:nvCxnSpPr>
      <xdr:spPr>
        <a:xfrm rot="5400000" flipH="1" flipV="1">
          <a:off x="2200413" y="76511888"/>
          <a:ext cx="2449627" cy="1588"/>
        </a:xfrm>
        <a:prstGeom prst="line">
          <a:avLst/>
        </a:prstGeom>
        <a:ln w="63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126678</xdr:colOff>
      <xdr:row>342</xdr:row>
      <xdr:rowOff>88379</xdr:rowOff>
    </xdr:from>
    <xdr:to>
      <xdr:col>7</xdr:col>
      <xdr:colOff>416313</xdr:colOff>
      <xdr:row>342</xdr:row>
      <xdr:rowOff>89967</xdr:rowOff>
    </xdr:to>
    <xdr:cxnSp macro="">
      <xdr:nvCxnSpPr>
        <xdr:cNvPr id="9" name="直線コネクタ 8"/>
        <xdr:cNvCxnSpPr/>
      </xdr:nvCxnSpPr>
      <xdr:spPr>
        <a:xfrm rot="10800000">
          <a:off x="2174553" y="75412079"/>
          <a:ext cx="1356435" cy="1588"/>
        </a:xfrm>
        <a:prstGeom prst="line">
          <a:avLst/>
        </a:prstGeom>
        <a:ln w="63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190540</xdr:colOff>
      <xdr:row>346</xdr:row>
      <xdr:rowOff>61414</xdr:rowOff>
    </xdr:from>
    <xdr:to>
      <xdr:col>7</xdr:col>
      <xdr:colOff>408338</xdr:colOff>
      <xdr:row>346</xdr:row>
      <xdr:rowOff>63002</xdr:rowOff>
    </xdr:to>
    <xdr:cxnSp macro="">
      <xdr:nvCxnSpPr>
        <xdr:cNvPr id="10" name="直線コネクタ 9"/>
        <xdr:cNvCxnSpPr/>
      </xdr:nvCxnSpPr>
      <xdr:spPr>
        <a:xfrm rot="10800000">
          <a:off x="2238415" y="75994714"/>
          <a:ext cx="1284598" cy="1588"/>
        </a:xfrm>
        <a:prstGeom prst="line">
          <a:avLst/>
        </a:prstGeom>
        <a:ln w="63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164912</xdr:colOff>
      <xdr:row>373</xdr:row>
      <xdr:rowOff>21235</xdr:rowOff>
    </xdr:from>
    <xdr:to>
      <xdr:col>9</xdr:col>
      <xdr:colOff>166500</xdr:colOff>
      <xdr:row>393</xdr:row>
      <xdr:rowOff>77790</xdr:rowOff>
    </xdr:to>
    <xdr:cxnSp macro="">
      <xdr:nvCxnSpPr>
        <xdr:cNvPr id="11" name="直線コネクタ 10"/>
        <xdr:cNvCxnSpPr/>
      </xdr:nvCxnSpPr>
      <xdr:spPr>
        <a:xfrm rot="5400000" flipH="1" flipV="1">
          <a:off x="2671078" y="81620819"/>
          <a:ext cx="3104555" cy="1588"/>
        </a:xfrm>
        <a:prstGeom prst="line">
          <a:avLst/>
        </a:prstGeom>
        <a:ln w="63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31621</xdr:colOff>
      <xdr:row>375</xdr:row>
      <xdr:rowOff>66961</xdr:rowOff>
    </xdr:from>
    <xdr:to>
      <xdr:col>9</xdr:col>
      <xdr:colOff>275104</xdr:colOff>
      <xdr:row>375</xdr:row>
      <xdr:rowOff>68549</xdr:rowOff>
    </xdr:to>
    <xdr:cxnSp macro="">
      <xdr:nvCxnSpPr>
        <xdr:cNvPr id="12" name="直線コネクタ 11"/>
        <xdr:cNvCxnSpPr/>
      </xdr:nvCxnSpPr>
      <xdr:spPr>
        <a:xfrm rot="10800000">
          <a:off x="1260346" y="80419861"/>
          <a:ext cx="3072408" cy="1588"/>
        </a:xfrm>
        <a:prstGeom prst="line">
          <a:avLst/>
        </a:prstGeom>
        <a:ln w="63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487649</xdr:colOff>
      <xdr:row>370</xdr:row>
      <xdr:rowOff>69291</xdr:rowOff>
    </xdr:from>
    <xdr:to>
      <xdr:col>7</xdr:col>
      <xdr:colOff>402483</xdr:colOff>
      <xdr:row>371</xdr:row>
      <xdr:rowOff>115235</xdr:rowOff>
    </xdr:to>
    <xdr:sp macro="" textlink="">
      <xdr:nvSpPr>
        <xdr:cNvPr id="13" name="正方形/長方形 12"/>
        <xdr:cNvSpPr/>
      </xdr:nvSpPr>
      <xdr:spPr>
        <a:xfrm>
          <a:off x="2535524" y="79660191"/>
          <a:ext cx="981634" cy="19834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oneCellAnchor>
    <xdr:from>
      <xdr:col>8</xdr:col>
      <xdr:colOff>225372</xdr:colOff>
      <xdr:row>393</xdr:row>
      <xdr:rowOff>43218</xdr:rowOff>
    </xdr:from>
    <xdr:ext cx="903904" cy="325730"/>
    <xdr:sp macro="" textlink="">
      <xdr:nvSpPr>
        <xdr:cNvPr id="14" name="テキスト ボックス 13"/>
        <xdr:cNvSpPr txBox="1"/>
      </xdr:nvSpPr>
      <xdr:spPr>
        <a:xfrm>
          <a:off x="3873447" y="83139318"/>
          <a:ext cx="903904" cy="3257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400">
              <a:solidFill>
                <a:srgbClr val="FF0000"/>
              </a:solidFill>
            </a:rPr>
            <a:t>0.73L/</a:t>
          </a:r>
          <a:r>
            <a:rPr kumimoji="1" lang="ja-JP" altLang="en-US" sz="1400">
              <a:solidFill>
                <a:srgbClr val="FF0000"/>
              </a:solidFill>
            </a:rPr>
            <a:t>秒</a:t>
          </a:r>
        </a:p>
      </xdr:txBody>
    </xdr:sp>
    <xdr:clientData/>
  </xdr:oneCellAnchor>
  <xdr:oneCellAnchor>
    <xdr:from>
      <xdr:col>7</xdr:col>
      <xdr:colOff>34995</xdr:colOff>
      <xdr:row>358</xdr:row>
      <xdr:rowOff>30302</xdr:rowOff>
    </xdr:from>
    <xdr:ext cx="670638" cy="259045"/>
    <xdr:sp macro="" textlink="">
      <xdr:nvSpPr>
        <xdr:cNvPr id="15" name="テキスト ボックス 14"/>
        <xdr:cNvSpPr txBox="1"/>
      </xdr:nvSpPr>
      <xdr:spPr>
        <a:xfrm>
          <a:off x="3149670" y="77792402"/>
          <a:ext cx="670638" cy="25904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000">
              <a:solidFill>
                <a:srgbClr val="FF0000"/>
              </a:solidFill>
            </a:rPr>
            <a:t>0.73L/</a:t>
          </a:r>
          <a:r>
            <a:rPr kumimoji="1" lang="ja-JP" altLang="en-US" sz="1000">
              <a:solidFill>
                <a:srgbClr val="FF0000"/>
              </a:solidFill>
            </a:rPr>
            <a:t>秒</a:t>
          </a:r>
        </a:p>
      </xdr:txBody>
    </xdr:sp>
    <xdr:clientData/>
  </xdr:oneCellAnchor>
  <xdr:twoCellAnchor>
    <xdr:from>
      <xdr:col>0</xdr:col>
      <xdr:colOff>29159</xdr:colOff>
      <xdr:row>107</xdr:row>
      <xdr:rowOff>58316</xdr:rowOff>
    </xdr:from>
    <xdr:to>
      <xdr:col>16</xdr:col>
      <xdr:colOff>311021</xdr:colOff>
      <xdr:row>108</xdr:row>
      <xdr:rowOff>162576</xdr:rowOff>
    </xdr:to>
    <xdr:sp macro="" textlink="">
      <xdr:nvSpPr>
        <xdr:cNvPr id="17" name="正方形/長方形 16"/>
        <xdr:cNvSpPr/>
      </xdr:nvSpPr>
      <xdr:spPr>
        <a:xfrm>
          <a:off x="29159" y="25114898"/>
          <a:ext cx="6784132" cy="31808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twoCellAnchor>
    <xdr:from>
      <xdr:col>13</xdr:col>
      <xdr:colOff>249117</xdr:colOff>
      <xdr:row>341</xdr:row>
      <xdr:rowOff>58615</xdr:rowOff>
    </xdr:from>
    <xdr:to>
      <xdr:col>13</xdr:col>
      <xdr:colOff>250705</xdr:colOff>
      <xdr:row>357</xdr:row>
      <xdr:rowOff>69842</xdr:rowOff>
    </xdr:to>
    <xdr:cxnSp macro="">
      <xdr:nvCxnSpPr>
        <xdr:cNvPr id="21" name="直線コネクタ 20"/>
        <xdr:cNvCxnSpPr/>
      </xdr:nvCxnSpPr>
      <xdr:spPr>
        <a:xfrm rot="5400000" flipH="1" flipV="1">
          <a:off x="4486586" y="76490570"/>
          <a:ext cx="2473073" cy="1588"/>
        </a:xfrm>
        <a:prstGeom prst="line">
          <a:avLst/>
        </a:prstGeom>
        <a:ln w="63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117230</xdr:colOff>
      <xdr:row>346</xdr:row>
      <xdr:rowOff>14654</xdr:rowOff>
    </xdr:from>
    <xdr:to>
      <xdr:col>13</xdr:col>
      <xdr:colOff>349682</xdr:colOff>
      <xdr:row>346</xdr:row>
      <xdr:rowOff>16242</xdr:rowOff>
    </xdr:to>
    <xdr:cxnSp macro="">
      <xdr:nvCxnSpPr>
        <xdr:cNvPr id="22" name="直線コネクタ 21"/>
        <xdr:cNvCxnSpPr/>
      </xdr:nvCxnSpPr>
      <xdr:spPr>
        <a:xfrm rot="10800000">
          <a:off x="4535365" y="75980192"/>
          <a:ext cx="1287529" cy="1588"/>
        </a:xfrm>
        <a:prstGeom prst="line">
          <a:avLst/>
        </a:prstGeom>
        <a:ln w="63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87923</xdr:colOff>
      <xdr:row>349</xdr:row>
      <xdr:rowOff>80596</xdr:rowOff>
    </xdr:from>
    <xdr:to>
      <xdr:col>13</xdr:col>
      <xdr:colOff>320375</xdr:colOff>
      <xdr:row>349</xdr:row>
      <xdr:rowOff>82184</xdr:rowOff>
    </xdr:to>
    <xdr:cxnSp macro="">
      <xdr:nvCxnSpPr>
        <xdr:cNvPr id="23" name="直線コネクタ 22"/>
        <xdr:cNvCxnSpPr/>
      </xdr:nvCxnSpPr>
      <xdr:spPr>
        <a:xfrm rot="10800000">
          <a:off x="4506058" y="76507731"/>
          <a:ext cx="1287529" cy="1588"/>
        </a:xfrm>
        <a:prstGeom prst="line">
          <a:avLst/>
        </a:prstGeom>
        <a:ln w="63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139210</xdr:colOff>
      <xdr:row>358</xdr:row>
      <xdr:rowOff>87923</xdr:rowOff>
    </xdr:from>
    <xdr:ext cx="670638" cy="259045"/>
    <xdr:sp macro="" textlink="">
      <xdr:nvSpPr>
        <xdr:cNvPr id="24" name="テキスト ボックス 23"/>
        <xdr:cNvSpPr txBox="1"/>
      </xdr:nvSpPr>
      <xdr:spPr>
        <a:xfrm>
          <a:off x="5612422" y="77899846"/>
          <a:ext cx="670638" cy="25904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000">
              <a:solidFill>
                <a:srgbClr val="FF0000"/>
              </a:solidFill>
            </a:rPr>
            <a:t>0.73L/</a:t>
          </a:r>
          <a:r>
            <a:rPr kumimoji="1" lang="ja-JP" altLang="en-US" sz="1000">
              <a:solidFill>
                <a:srgbClr val="FF0000"/>
              </a:solidFill>
            </a:rPr>
            <a:t>秒</a:t>
          </a:r>
        </a:p>
      </xdr:txBody>
    </xdr:sp>
    <xdr:clientData/>
  </xdr:oneCellAnchor>
  <xdr:oneCellAnchor>
    <xdr:from>
      <xdr:col>10</xdr:col>
      <xdr:colOff>146538</xdr:colOff>
      <xdr:row>347</xdr:row>
      <xdr:rowOff>124558</xdr:rowOff>
    </xdr:from>
    <xdr:ext cx="903904" cy="248851"/>
    <xdr:sp macro="" textlink="">
      <xdr:nvSpPr>
        <xdr:cNvPr id="25" name="テキスト ボックス 24"/>
        <xdr:cNvSpPr txBox="1"/>
      </xdr:nvSpPr>
      <xdr:spPr>
        <a:xfrm>
          <a:off x="4564673" y="76243962"/>
          <a:ext cx="90390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000">
              <a:solidFill>
                <a:srgbClr val="FF0000"/>
              </a:solidFill>
            </a:rPr>
            <a:t>0.38m</a:t>
          </a:r>
          <a:endParaRPr kumimoji="1" lang="ja-JP" altLang="en-US" sz="1000">
            <a:solidFill>
              <a:srgbClr val="FF0000"/>
            </a:solidFill>
          </a:endParaRPr>
        </a:p>
      </xdr:txBody>
    </xdr:sp>
    <xdr:clientData/>
  </xdr:oneCellAnchor>
  <xdr:oneCellAnchor>
    <xdr:from>
      <xdr:col>10</xdr:col>
      <xdr:colOff>124556</xdr:colOff>
      <xdr:row>344</xdr:row>
      <xdr:rowOff>58615</xdr:rowOff>
    </xdr:from>
    <xdr:ext cx="903904" cy="248851"/>
    <xdr:sp macro="" textlink="">
      <xdr:nvSpPr>
        <xdr:cNvPr id="26" name="テキスト ボックス 25"/>
        <xdr:cNvSpPr txBox="1"/>
      </xdr:nvSpPr>
      <xdr:spPr>
        <a:xfrm>
          <a:off x="4542691" y="75716423"/>
          <a:ext cx="90390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000">
              <a:solidFill>
                <a:srgbClr val="FF0000"/>
              </a:solidFill>
            </a:rPr>
            <a:t>0.95m</a:t>
          </a:r>
          <a:endParaRPr kumimoji="1" lang="ja-JP" altLang="en-US" sz="1000">
            <a:solidFill>
              <a:srgbClr val="FF0000"/>
            </a:solidFill>
          </a:endParaRPr>
        </a:p>
      </xdr:txBody>
    </xdr:sp>
    <xdr:clientData/>
  </xdr:oneCellAnchor>
  <xdr:twoCellAnchor editAs="oneCell">
    <xdr:from>
      <xdr:col>2</xdr:col>
      <xdr:colOff>31750</xdr:colOff>
      <xdr:row>273</xdr:row>
      <xdr:rowOff>95250</xdr:rowOff>
    </xdr:from>
    <xdr:to>
      <xdr:col>10</xdr:col>
      <xdr:colOff>55880</xdr:colOff>
      <xdr:row>297</xdr:row>
      <xdr:rowOff>46990</xdr:rowOff>
    </xdr:to>
    <xdr:pic>
      <xdr:nvPicPr>
        <xdr:cNvPr id="27" name="図 26" descr="前澤　逆止弁　損失抵抗 ,水理計算.jpg"/>
        <xdr:cNvPicPr>
          <a:picLocks noChangeAspect="1"/>
        </xdr:cNvPicPr>
      </xdr:nvPicPr>
      <xdr:blipFill>
        <a:blip xmlns:r="http://schemas.openxmlformats.org/officeDocument/2006/relationships" r:embed="rId4" cstate="print"/>
        <a:stretch>
          <a:fillRect/>
        </a:stretch>
      </xdr:blipFill>
      <xdr:spPr>
        <a:xfrm>
          <a:off x="857250" y="58801000"/>
          <a:ext cx="3611880" cy="4777740"/>
        </a:xfrm>
        <a:prstGeom prst="rect">
          <a:avLst/>
        </a:prstGeom>
      </xdr:spPr>
    </xdr:pic>
    <xdr:clientData/>
  </xdr:twoCellAnchor>
  <xdr:twoCellAnchor editAs="oneCell">
    <xdr:from>
      <xdr:col>0</xdr:col>
      <xdr:colOff>0</xdr:colOff>
      <xdr:row>16</xdr:row>
      <xdr:rowOff>31750</xdr:rowOff>
    </xdr:from>
    <xdr:to>
      <xdr:col>16</xdr:col>
      <xdr:colOff>323471</xdr:colOff>
      <xdr:row>39</xdr:row>
      <xdr:rowOff>201082</xdr:rowOff>
    </xdr:to>
    <xdr:pic>
      <xdr:nvPicPr>
        <xdr:cNvPr id="30" name="図 29" descr="給水装置モデル図(簡易版)　φ25.jpg"/>
        <xdr:cNvPicPr>
          <a:picLocks noChangeAspect="1"/>
        </xdr:cNvPicPr>
      </xdr:nvPicPr>
      <xdr:blipFill>
        <a:blip xmlns:r="http://schemas.openxmlformats.org/officeDocument/2006/relationships" r:embed="rId5" cstate="print"/>
        <a:stretch>
          <a:fillRect/>
        </a:stretch>
      </xdr:blipFill>
      <xdr:spPr>
        <a:xfrm>
          <a:off x="0" y="3947583"/>
          <a:ext cx="6832221" cy="576791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package" Target="../embeddings/Microsoft_Office_Word___1.docx"/></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package" Target="../embeddings/Microsoft_Office_Word___2.docx"/></Relationships>
</file>

<file path=xl/worksheets/sheet1.xml><?xml version="1.0" encoding="utf-8"?>
<worksheet xmlns="http://schemas.openxmlformats.org/spreadsheetml/2006/main" xmlns:r="http://schemas.openxmlformats.org/officeDocument/2006/relationships">
  <dimension ref="A1:AB368"/>
  <sheetViews>
    <sheetView tabSelected="1" view="pageBreakPreview" topLeftCell="A229" zoomScaleNormal="100" zoomScaleSheetLayoutView="100" workbookViewId="0">
      <selection activeCell="Z252" sqref="Z252"/>
    </sheetView>
  </sheetViews>
  <sheetFormatPr defaultRowHeight="12"/>
  <cols>
    <col min="1" max="5" width="6.140625" customWidth="1"/>
    <col min="6" max="8" width="8" customWidth="1"/>
    <col min="9" max="9" width="6.140625" customWidth="1"/>
    <col min="10" max="17" width="5.28515625" customWidth="1"/>
    <col min="18" max="19" width="6.140625" customWidth="1"/>
    <col min="20" max="25" width="5.7109375" customWidth="1"/>
    <col min="26" max="26" width="15.42578125" customWidth="1"/>
    <col min="27" max="31" width="5.7109375" customWidth="1"/>
  </cols>
  <sheetData>
    <row r="1" spans="1:20" ht="24.75">
      <c r="A1" s="255" t="s">
        <v>25</v>
      </c>
      <c r="B1" s="255"/>
      <c r="C1" s="255"/>
      <c r="D1" s="255"/>
      <c r="E1" s="255"/>
      <c r="F1" s="255"/>
      <c r="G1" s="255"/>
      <c r="H1" s="255"/>
      <c r="I1" s="255"/>
      <c r="J1" s="255"/>
      <c r="K1" s="255"/>
      <c r="L1" s="255"/>
      <c r="M1" s="255"/>
      <c r="N1" s="255"/>
      <c r="O1" s="255"/>
      <c r="P1" s="255"/>
      <c r="Q1" s="255"/>
      <c r="T1" t="s">
        <v>64</v>
      </c>
    </row>
    <row r="2" spans="1:20" s="99" customFormat="1" ht="26.25" customHeight="1">
      <c r="A2" s="104" t="s">
        <v>123</v>
      </c>
      <c r="B2" s="104"/>
      <c r="C2" s="104"/>
      <c r="D2" s="104"/>
      <c r="E2" s="104"/>
      <c r="F2" s="104"/>
      <c r="G2" s="104"/>
      <c r="H2" s="104"/>
      <c r="I2" s="104"/>
      <c r="J2" s="104"/>
      <c r="K2" s="104"/>
      <c r="L2" s="104"/>
      <c r="M2" s="104"/>
      <c r="N2" s="104"/>
      <c r="O2" s="104"/>
      <c r="P2" s="104"/>
      <c r="Q2" s="104"/>
    </row>
    <row r="3" spans="1:20" ht="10.5" customHeight="1">
      <c r="A3" s="1"/>
      <c r="B3" s="1"/>
      <c r="C3" s="1"/>
      <c r="D3" s="1"/>
      <c r="E3" s="1"/>
      <c r="F3" s="1"/>
      <c r="G3" s="1"/>
      <c r="H3" s="1"/>
      <c r="I3" s="1"/>
    </row>
    <row r="4" spans="1:20" ht="17.25" customHeight="1">
      <c r="A4" s="1"/>
      <c r="B4" s="1"/>
      <c r="C4" s="1"/>
      <c r="D4" s="1"/>
      <c r="E4" s="1"/>
      <c r="F4" s="1"/>
      <c r="L4" s="160" t="s">
        <v>0</v>
      </c>
      <c r="M4" s="160"/>
      <c r="N4" s="160"/>
      <c r="O4" s="160"/>
      <c r="P4" s="160"/>
      <c r="Q4" s="160"/>
    </row>
    <row r="5" spans="1:20" ht="17.25" customHeight="1">
      <c r="A5" s="1"/>
      <c r="B5" s="1"/>
      <c r="C5" s="1"/>
      <c r="D5" s="1"/>
      <c r="E5" s="1"/>
      <c r="F5" s="1"/>
      <c r="G5" s="2"/>
      <c r="H5" s="2"/>
      <c r="I5" s="2"/>
    </row>
    <row r="6" spans="1:20" ht="23.25" customHeight="1">
      <c r="A6" s="143" t="s">
        <v>26</v>
      </c>
      <c r="B6" s="143"/>
      <c r="C6" s="143"/>
      <c r="D6" s="143"/>
      <c r="E6" s="143"/>
      <c r="F6" s="234"/>
      <c r="G6" s="234"/>
      <c r="H6" s="234"/>
      <c r="I6" s="234"/>
      <c r="J6" s="234"/>
      <c r="K6" s="234"/>
      <c r="L6" s="234"/>
      <c r="M6" s="234"/>
      <c r="N6" s="234"/>
      <c r="O6" s="234"/>
      <c r="P6" s="234"/>
    </row>
    <row r="7" spans="1:20" ht="23.25" customHeight="1">
      <c r="A7" s="143" t="s">
        <v>27</v>
      </c>
      <c r="B7" s="143"/>
      <c r="C7" s="143"/>
      <c r="D7" s="143"/>
      <c r="E7" s="143"/>
      <c r="F7" s="234"/>
      <c r="G7" s="234"/>
      <c r="H7" s="234"/>
      <c r="I7" s="234"/>
      <c r="J7" s="234"/>
      <c r="K7" s="234"/>
      <c r="L7" s="234"/>
      <c r="M7" s="234"/>
      <c r="N7" s="234"/>
      <c r="O7" s="234"/>
      <c r="P7" s="234"/>
    </row>
    <row r="8" spans="1:20" ht="23.25" customHeight="1">
      <c r="A8" s="227" t="s">
        <v>1</v>
      </c>
      <c r="B8" s="227"/>
      <c r="C8" s="227"/>
      <c r="D8" s="227"/>
      <c r="E8" s="227"/>
      <c r="F8" s="234"/>
      <c r="G8" s="234"/>
      <c r="H8" s="234"/>
      <c r="I8" s="234"/>
      <c r="J8" s="234"/>
      <c r="K8" s="234"/>
      <c r="L8" s="234"/>
      <c r="M8" s="234"/>
      <c r="N8" s="234"/>
      <c r="O8" s="234"/>
      <c r="P8" s="234"/>
    </row>
    <row r="9" spans="1:20" ht="23.25" customHeight="1">
      <c r="A9" s="143" t="s">
        <v>2</v>
      </c>
      <c r="B9" s="143"/>
      <c r="C9" s="143"/>
      <c r="D9" s="143"/>
      <c r="E9" s="143"/>
      <c r="F9" s="234"/>
      <c r="G9" s="234"/>
      <c r="H9" s="234"/>
      <c r="I9" s="234"/>
      <c r="J9" s="234"/>
      <c r="K9" s="234"/>
      <c r="L9" s="234"/>
      <c r="M9" s="234"/>
      <c r="N9" s="234"/>
      <c r="O9" s="234"/>
      <c r="P9" s="234"/>
    </row>
    <row r="10" spans="1:20" ht="23.25" customHeight="1">
      <c r="A10" s="143" t="s">
        <v>70</v>
      </c>
      <c r="B10" s="143"/>
      <c r="C10" s="143"/>
      <c r="D10" s="143"/>
      <c r="E10" s="143"/>
      <c r="F10" s="144"/>
      <c r="G10" s="144"/>
      <c r="H10" s="144"/>
      <c r="I10" s="144"/>
      <c r="J10" s="144"/>
      <c r="K10" s="144"/>
      <c r="L10" s="144"/>
      <c r="M10" s="144"/>
      <c r="N10" s="144"/>
      <c r="O10" s="144"/>
      <c r="P10" s="144"/>
    </row>
    <row r="11" spans="1:20" ht="17.25" customHeight="1">
      <c r="A11" s="3"/>
      <c r="B11" s="3"/>
      <c r="C11" s="3"/>
      <c r="D11" s="3"/>
      <c r="E11" s="3"/>
      <c r="F11" s="3"/>
      <c r="G11" s="3"/>
      <c r="H11" s="3"/>
      <c r="I11" s="3"/>
    </row>
    <row r="12" spans="1:20" ht="21.75" customHeight="1">
      <c r="A12" s="268" t="s">
        <v>29</v>
      </c>
      <c r="B12" s="269"/>
      <c r="C12" s="269"/>
      <c r="D12" s="269"/>
      <c r="E12" s="270"/>
      <c r="F12" s="17"/>
      <c r="G12" s="17"/>
      <c r="H12" s="17"/>
      <c r="I12" s="17"/>
      <c r="J12" s="17"/>
      <c r="K12" s="17"/>
      <c r="L12" s="17"/>
      <c r="M12" s="17"/>
      <c r="N12" s="17"/>
      <c r="O12" s="17"/>
      <c r="P12" s="17"/>
      <c r="Q12" s="17"/>
    </row>
    <row r="13" spans="1:20" ht="18.75" customHeight="1">
      <c r="A13" s="259"/>
      <c r="B13" s="260"/>
      <c r="C13" s="260"/>
      <c r="D13" s="260"/>
      <c r="E13" s="260"/>
      <c r="F13" s="260"/>
      <c r="G13" s="260"/>
      <c r="H13" s="260"/>
      <c r="I13" s="260"/>
      <c r="J13" s="260"/>
      <c r="K13" s="260"/>
      <c r="L13" s="260"/>
      <c r="M13" s="260"/>
      <c r="N13" s="260"/>
      <c r="O13" s="260"/>
      <c r="P13" s="260"/>
      <c r="Q13" s="261"/>
    </row>
    <row r="14" spans="1:20" ht="18.75" customHeight="1">
      <c r="A14" s="262"/>
      <c r="B14" s="263"/>
      <c r="C14" s="263"/>
      <c r="D14" s="263"/>
      <c r="E14" s="263"/>
      <c r="F14" s="263"/>
      <c r="G14" s="263"/>
      <c r="H14" s="263"/>
      <c r="I14" s="263"/>
      <c r="J14" s="263"/>
      <c r="K14" s="263"/>
      <c r="L14" s="263"/>
      <c r="M14" s="263"/>
      <c r="N14" s="263"/>
      <c r="O14" s="263"/>
      <c r="P14" s="263"/>
      <c r="Q14" s="264"/>
    </row>
    <row r="15" spans="1:20" ht="18.75" customHeight="1">
      <c r="A15" s="262"/>
      <c r="B15" s="263"/>
      <c r="C15" s="263"/>
      <c r="D15" s="263"/>
      <c r="E15" s="263"/>
      <c r="F15" s="263"/>
      <c r="G15" s="263"/>
      <c r="H15" s="263"/>
      <c r="I15" s="263"/>
      <c r="J15" s="263"/>
      <c r="K15" s="263"/>
      <c r="L15" s="263"/>
      <c r="M15" s="263"/>
      <c r="N15" s="263"/>
      <c r="O15" s="263"/>
      <c r="P15" s="263"/>
      <c r="Q15" s="264"/>
    </row>
    <row r="16" spans="1:20" ht="18.75" customHeight="1">
      <c r="A16" s="262"/>
      <c r="B16" s="263"/>
      <c r="C16" s="263"/>
      <c r="D16" s="263"/>
      <c r="E16" s="263"/>
      <c r="F16" s="263"/>
      <c r="G16" s="263"/>
      <c r="H16" s="263"/>
      <c r="I16" s="263"/>
      <c r="J16" s="263"/>
      <c r="K16" s="263"/>
      <c r="L16" s="263"/>
      <c r="M16" s="263"/>
      <c r="N16" s="263"/>
      <c r="O16" s="263"/>
      <c r="P16" s="263"/>
      <c r="Q16" s="264"/>
    </row>
    <row r="17" spans="1:17" ht="18.75" customHeight="1">
      <c r="A17" s="262"/>
      <c r="B17" s="263"/>
      <c r="C17" s="263"/>
      <c r="D17" s="263"/>
      <c r="E17" s="263"/>
      <c r="F17" s="263"/>
      <c r="G17" s="263"/>
      <c r="H17" s="263"/>
      <c r="I17" s="263"/>
      <c r="J17" s="263"/>
      <c r="K17" s="263"/>
      <c r="L17" s="263"/>
      <c r="M17" s="263"/>
      <c r="N17" s="263"/>
      <c r="O17" s="263"/>
      <c r="P17" s="263"/>
      <c r="Q17" s="264"/>
    </row>
    <row r="18" spans="1:17" ht="18.75" customHeight="1">
      <c r="A18" s="262"/>
      <c r="B18" s="263"/>
      <c r="C18" s="263"/>
      <c r="D18" s="263"/>
      <c r="E18" s="263"/>
      <c r="F18" s="263"/>
      <c r="G18" s="263"/>
      <c r="H18" s="263"/>
      <c r="I18" s="263"/>
      <c r="J18" s="263"/>
      <c r="K18" s="263"/>
      <c r="L18" s="263"/>
      <c r="M18" s="263"/>
      <c r="N18" s="263"/>
      <c r="O18" s="263"/>
      <c r="P18" s="263"/>
      <c r="Q18" s="264"/>
    </row>
    <row r="19" spans="1:17" ht="18.75" customHeight="1">
      <c r="A19" s="262"/>
      <c r="B19" s="263"/>
      <c r="C19" s="263"/>
      <c r="D19" s="263"/>
      <c r="E19" s="263"/>
      <c r="F19" s="263"/>
      <c r="G19" s="263"/>
      <c r="H19" s="263"/>
      <c r="I19" s="263"/>
      <c r="J19" s="263"/>
      <c r="K19" s="263"/>
      <c r="L19" s="263"/>
      <c r="M19" s="263"/>
      <c r="N19" s="263"/>
      <c r="O19" s="263"/>
      <c r="P19" s="263"/>
      <c r="Q19" s="264"/>
    </row>
    <row r="20" spans="1:17" ht="18.75" customHeight="1">
      <c r="A20" s="262"/>
      <c r="B20" s="263"/>
      <c r="C20" s="263"/>
      <c r="D20" s="263"/>
      <c r="E20" s="263"/>
      <c r="F20" s="263"/>
      <c r="G20" s="263"/>
      <c r="H20" s="263"/>
      <c r="I20" s="263"/>
      <c r="J20" s="263"/>
      <c r="K20" s="263"/>
      <c r="L20" s="263"/>
      <c r="M20" s="263"/>
      <c r="N20" s="263"/>
      <c r="O20" s="263"/>
      <c r="P20" s="263"/>
      <c r="Q20" s="264"/>
    </row>
    <row r="21" spans="1:17" ht="18.75" customHeight="1">
      <c r="A21" s="262"/>
      <c r="B21" s="263"/>
      <c r="C21" s="263"/>
      <c r="D21" s="263"/>
      <c r="E21" s="263"/>
      <c r="F21" s="263"/>
      <c r="G21" s="263"/>
      <c r="H21" s="263"/>
      <c r="I21" s="263"/>
      <c r="J21" s="263"/>
      <c r="K21" s="263"/>
      <c r="L21" s="263"/>
      <c r="M21" s="263"/>
      <c r="N21" s="263"/>
      <c r="O21" s="263"/>
      <c r="P21" s="263"/>
      <c r="Q21" s="264"/>
    </row>
    <row r="22" spans="1:17" ht="18.75" customHeight="1">
      <c r="A22" s="262"/>
      <c r="B22" s="263"/>
      <c r="C22" s="263"/>
      <c r="D22" s="263"/>
      <c r="E22" s="263"/>
      <c r="F22" s="263"/>
      <c r="G22" s="263"/>
      <c r="H22" s="263"/>
      <c r="I22" s="263"/>
      <c r="J22" s="263"/>
      <c r="K22" s="263"/>
      <c r="L22" s="263"/>
      <c r="M22" s="263"/>
      <c r="N22" s="263"/>
      <c r="O22" s="263"/>
      <c r="P22" s="263"/>
      <c r="Q22" s="264"/>
    </row>
    <row r="23" spans="1:17" ht="18.75" customHeight="1">
      <c r="A23" s="262"/>
      <c r="B23" s="263"/>
      <c r="C23" s="263"/>
      <c r="D23" s="263"/>
      <c r="E23" s="263"/>
      <c r="F23" s="263"/>
      <c r="G23" s="263"/>
      <c r="H23" s="263"/>
      <c r="I23" s="263"/>
      <c r="J23" s="263"/>
      <c r="K23" s="263"/>
      <c r="L23" s="263"/>
      <c r="M23" s="263"/>
      <c r="N23" s="263"/>
      <c r="O23" s="263"/>
      <c r="P23" s="263"/>
      <c r="Q23" s="264"/>
    </row>
    <row r="24" spans="1:17" ht="18.75" customHeight="1">
      <c r="A24" s="262"/>
      <c r="B24" s="263"/>
      <c r="C24" s="263"/>
      <c r="D24" s="263"/>
      <c r="E24" s="263"/>
      <c r="F24" s="263"/>
      <c r="G24" s="263"/>
      <c r="H24" s="263"/>
      <c r="I24" s="263"/>
      <c r="J24" s="263"/>
      <c r="K24" s="263"/>
      <c r="L24" s="263"/>
      <c r="M24" s="263"/>
      <c r="N24" s="263"/>
      <c r="O24" s="263"/>
      <c r="P24" s="263"/>
      <c r="Q24" s="264"/>
    </row>
    <row r="25" spans="1:17" ht="18.75" customHeight="1">
      <c r="A25" s="262"/>
      <c r="B25" s="263"/>
      <c r="C25" s="263"/>
      <c r="D25" s="263"/>
      <c r="E25" s="263"/>
      <c r="F25" s="263"/>
      <c r="G25" s="263"/>
      <c r="H25" s="263"/>
      <c r="I25" s="263"/>
      <c r="J25" s="263"/>
      <c r="K25" s="263"/>
      <c r="L25" s="263"/>
      <c r="M25" s="263"/>
      <c r="N25" s="263"/>
      <c r="O25" s="263"/>
      <c r="P25" s="263"/>
      <c r="Q25" s="264"/>
    </row>
    <row r="26" spans="1:17" ht="18.75" customHeight="1">
      <c r="A26" s="262"/>
      <c r="B26" s="263"/>
      <c r="C26" s="263"/>
      <c r="D26" s="263"/>
      <c r="E26" s="263"/>
      <c r="F26" s="263"/>
      <c r="G26" s="263"/>
      <c r="H26" s="263"/>
      <c r="I26" s="263"/>
      <c r="J26" s="263"/>
      <c r="K26" s="263"/>
      <c r="L26" s="263"/>
      <c r="M26" s="263"/>
      <c r="N26" s="263"/>
      <c r="O26" s="263"/>
      <c r="P26" s="263"/>
      <c r="Q26" s="264"/>
    </row>
    <row r="27" spans="1:17" ht="18.75" customHeight="1">
      <c r="A27" s="262"/>
      <c r="B27" s="263"/>
      <c r="C27" s="263"/>
      <c r="D27" s="263"/>
      <c r="E27" s="263"/>
      <c r="F27" s="263"/>
      <c r="G27" s="263"/>
      <c r="H27" s="263"/>
      <c r="I27" s="263"/>
      <c r="J27" s="263"/>
      <c r="K27" s="263"/>
      <c r="L27" s="263"/>
      <c r="M27" s="263"/>
      <c r="N27" s="263"/>
      <c r="O27" s="263"/>
      <c r="P27" s="263"/>
      <c r="Q27" s="264"/>
    </row>
    <row r="28" spans="1:17" ht="18.75" customHeight="1">
      <c r="A28" s="262"/>
      <c r="B28" s="263"/>
      <c r="C28" s="263"/>
      <c r="D28" s="263"/>
      <c r="E28" s="263"/>
      <c r="F28" s="263"/>
      <c r="G28" s="263"/>
      <c r="H28" s="263"/>
      <c r="I28" s="263"/>
      <c r="J28" s="263"/>
      <c r="K28" s="263"/>
      <c r="L28" s="263"/>
      <c r="M28" s="263"/>
      <c r="N28" s="263"/>
      <c r="O28" s="263"/>
      <c r="P28" s="263"/>
      <c r="Q28" s="264"/>
    </row>
    <row r="29" spans="1:17" ht="18.75" customHeight="1">
      <c r="A29" s="262"/>
      <c r="B29" s="263"/>
      <c r="C29" s="263"/>
      <c r="D29" s="263"/>
      <c r="E29" s="263"/>
      <c r="F29" s="263"/>
      <c r="G29" s="263"/>
      <c r="H29" s="263"/>
      <c r="I29" s="263"/>
      <c r="J29" s="263"/>
      <c r="K29" s="263"/>
      <c r="L29" s="263"/>
      <c r="M29" s="263"/>
      <c r="N29" s="263"/>
      <c r="O29" s="263"/>
      <c r="P29" s="263"/>
      <c r="Q29" s="264"/>
    </row>
    <row r="30" spans="1:17" ht="18.75" customHeight="1">
      <c r="A30" s="262"/>
      <c r="B30" s="263"/>
      <c r="C30" s="263"/>
      <c r="D30" s="263"/>
      <c r="E30" s="263"/>
      <c r="F30" s="263"/>
      <c r="G30" s="263"/>
      <c r="H30" s="263"/>
      <c r="I30" s="263"/>
      <c r="J30" s="263"/>
      <c r="K30" s="263"/>
      <c r="L30" s="263"/>
      <c r="M30" s="263"/>
      <c r="N30" s="263"/>
      <c r="O30" s="263"/>
      <c r="P30" s="263"/>
      <c r="Q30" s="264"/>
    </row>
    <row r="31" spans="1:17" ht="18.75" customHeight="1">
      <c r="A31" s="262"/>
      <c r="B31" s="263"/>
      <c r="C31" s="263"/>
      <c r="D31" s="263"/>
      <c r="E31" s="263"/>
      <c r="F31" s="263"/>
      <c r="G31" s="263"/>
      <c r="H31" s="263"/>
      <c r="I31" s="263"/>
      <c r="J31" s="263"/>
      <c r="K31" s="263"/>
      <c r="L31" s="263"/>
      <c r="M31" s="263"/>
      <c r="N31" s="263"/>
      <c r="O31" s="263"/>
      <c r="P31" s="263"/>
      <c r="Q31" s="264"/>
    </row>
    <row r="32" spans="1:17" ht="18.75" customHeight="1">
      <c r="A32" s="262"/>
      <c r="B32" s="263"/>
      <c r="C32" s="263"/>
      <c r="D32" s="263"/>
      <c r="E32" s="263"/>
      <c r="F32" s="263"/>
      <c r="G32" s="263"/>
      <c r="H32" s="263"/>
      <c r="I32" s="263"/>
      <c r="J32" s="263"/>
      <c r="K32" s="263"/>
      <c r="L32" s="263"/>
      <c r="M32" s="263"/>
      <c r="N32" s="263"/>
      <c r="O32" s="263"/>
      <c r="P32" s="263"/>
      <c r="Q32" s="264"/>
    </row>
    <row r="33" spans="1:28" ht="18.75" customHeight="1">
      <c r="A33" s="262"/>
      <c r="B33" s="263"/>
      <c r="C33" s="263"/>
      <c r="D33" s="263"/>
      <c r="E33" s="263"/>
      <c r="F33" s="263"/>
      <c r="G33" s="263"/>
      <c r="H33" s="263"/>
      <c r="I33" s="263"/>
      <c r="J33" s="263"/>
      <c r="K33" s="263"/>
      <c r="L33" s="263"/>
      <c r="M33" s="263"/>
      <c r="N33" s="263"/>
      <c r="O33" s="263"/>
      <c r="P33" s="263"/>
      <c r="Q33" s="264"/>
    </row>
    <row r="34" spans="1:28" ht="18.75" customHeight="1">
      <c r="A34" s="262"/>
      <c r="B34" s="263"/>
      <c r="C34" s="263"/>
      <c r="D34" s="263"/>
      <c r="E34" s="263"/>
      <c r="F34" s="263"/>
      <c r="G34" s="263"/>
      <c r="H34" s="263"/>
      <c r="I34" s="263"/>
      <c r="J34" s="263"/>
      <c r="K34" s="263"/>
      <c r="L34" s="263"/>
      <c r="M34" s="263"/>
      <c r="N34" s="263"/>
      <c r="O34" s="263"/>
      <c r="P34" s="263"/>
      <c r="Q34" s="264"/>
    </row>
    <row r="35" spans="1:28" ht="18.75" customHeight="1">
      <c r="A35" s="262"/>
      <c r="B35" s="263"/>
      <c r="C35" s="263"/>
      <c r="D35" s="263"/>
      <c r="E35" s="263"/>
      <c r="F35" s="263"/>
      <c r="G35" s="263"/>
      <c r="H35" s="263"/>
      <c r="I35" s="263"/>
      <c r="J35" s="263"/>
      <c r="K35" s="263"/>
      <c r="L35" s="263"/>
      <c r="M35" s="263"/>
      <c r="N35" s="263"/>
      <c r="O35" s="263"/>
      <c r="P35" s="263"/>
      <c r="Q35" s="264"/>
    </row>
    <row r="36" spans="1:28" ht="18.75" customHeight="1">
      <c r="A36" s="262"/>
      <c r="B36" s="263"/>
      <c r="C36" s="263"/>
      <c r="D36" s="263"/>
      <c r="E36" s="263"/>
      <c r="F36" s="263"/>
      <c r="G36" s="263"/>
      <c r="H36" s="263"/>
      <c r="I36" s="263"/>
      <c r="J36" s="263"/>
      <c r="K36" s="263"/>
      <c r="L36" s="263"/>
      <c r="M36" s="263"/>
      <c r="N36" s="263"/>
      <c r="O36" s="263"/>
      <c r="P36" s="263"/>
      <c r="Q36" s="264"/>
    </row>
    <row r="37" spans="1:28" ht="18.75" customHeight="1">
      <c r="A37" s="262"/>
      <c r="B37" s="263"/>
      <c r="C37" s="263"/>
      <c r="D37" s="263"/>
      <c r="E37" s="263"/>
      <c r="F37" s="263"/>
      <c r="G37" s="263"/>
      <c r="H37" s="263"/>
      <c r="I37" s="263"/>
      <c r="J37" s="263"/>
      <c r="K37" s="263"/>
      <c r="L37" s="263"/>
      <c r="M37" s="263"/>
      <c r="N37" s="263"/>
      <c r="O37" s="263"/>
      <c r="P37" s="263"/>
      <c r="Q37" s="264"/>
    </row>
    <row r="38" spans="1:28" ht="18.75" customHeight="1">
      <c r="A38" s="262"/>
      <c r="B38" s="263"/>
      <c r="C38" s="263"/>
      <c r="D38" s="263"/>
      <c r="E38" s="263"/>
      <c r="F38" s="263"/>
      <c r="G38" s="263"/>
      <c r="H38" s="263"/>
      <c r="I38" s="263"/>
      <c r="J38" s="263"/>
      <c r="K38" s="263"/>
      <c r="L38" s="263"/>
      <c r="M38" s="263"/>
      <c r="N38" s="263"/>
      <c r="O38" s="263"/>
      <c r="P38" s="263"/>
      <c r="Q38" s="264"/>
    </row>
    <row r="39" spans="1:28" ht="18.75" customHeight="1">
      <c r="A39" s="262"/>
      <c r="B39" s="263"/>
      <c r="C39" s="263"/>
      <c r="D39" s="263"/>
      <c r="E39" s="263"/>
      <c r="F39" s="263"/>
      <c r="G39" s="263"/>
      <c r="H39" s="263"/>
      <c r="I39" s="263"/>
      <c r="J39" s="263"/>
      <c r="K39" s="263"/>
      <c r="L39" s="263"/>
      <c r="M39" s="263"/>
      <c r="N39" s="263"/>
      <c r="O39" s="263"/>
      <c r="P39" s="263"/>
      <c r="Q39" s="264"/>
    </row>
    <row r="40" spans="1:28" ht="18.75" customHeight="1">
      <c r="A40" s="262"/>
      <c r="B40" s="263"/>
      <c r="C40" s="263"/>
      <c r="D40" s="263"/>
      <c r="E40" s="263"/>
      <c r="F40" s="263"/>
      <c r="G40" s="263"/>
      <c r="H40" s="263"/>
      <c r="I40" s="263"/>
      <c r="J40" s="263"/>
      <c r="K40" s="263"/>
      <c r="L40" s="263"/>
      <c r="M40" s="263"/>
      <c r="N40" s="263"/>
      <c r="O40" s="263"/>
      <c r="P40" s="263"/>
      <c r="Q40" s="264"/>
    </row>
    <row r="41" spans="1:28" ht="18.75" customHeight="1">
      <c r="A41" s="262"/>
      <c r="B41" s="263"/>
      <c r="C41" s="263"/>
      <c r="D41" s="263"/>
      <c r="E41" s="263"/>
      <c r="F41" s="263"/>
      <c r="G41" s="263"/>
      <c r="H41" s="263"/>
      <c r="I41" s="263"/>
      <c r="J41" s="263"/>
      <c r="K41" s="263"/>
      <c r="L41" s="263"/>
      <c r="M41" s="263"/>
      <c r="N41" s="263"/>
      <c r="O41" s="263"/>
      <c r="P41" s="263"/>
      <c r="Q41" s="264"/>
    </row>
    <row r="42" spans="1:28" ht="18.75" customHeight="1">
      <c r="A42" s="262"/>
      <c r="B42" s="263"/>
      <c r="C42" s="263"/>
      <c r="D42" s="263"/>
      <c r="E42" s="263"/>
      <c r="F42" s="263"/>
      <c r="G42" s="263"/>
      <c r="H42" s="263"/>
      <c r="I42" s="263"/>
      <c r="J42" s="263"/>
      <c r="K42" s="263"/>
      <c r="L42" s="263"/>
      <c r="M42" s="263"/>
      <c r="N42" s="263"/>
      <c r="O42" s="263"/>
      <c r="P42" s="263"/>
      <c r="Q42" s="264"/>
    </row>
    <row r="43" spans="1:28" ht="18.75" customHeight="1">
      <c r="A43" s="265"/>
      <c r="B43" s="266"/>
      <c r="C43" s="266"/>
      <c r="D43" s="266"/>
      <c r="E43" s="266"/>
      <c r="F43" s="266"/>
      <c r="G43" s="266"/>
      <c r="H43" s="266"/>
      <c r="I43" s="266"/>
      <c r="J43" s="266"/>
      <c r="K43" s="266"/>
      <c r="L43" s="266"/>
      <c r="M43" s="266"/>
      <c r="N43" s="266"/>
      <c r="O43" s="266"/>
      <c r="P43" s="266"/>
      <c r="Q43" s="267"/>
    </row>
    <row r="44" spans="1:28" ht="17.25">
      <c r="A44" s="4" t="s">
        <v>33</v>
      </c>
      <c r="B44" s="4"/>
    </row>
    <row r="45" spans="1:28" ht="10.5" customHeight="1" thickBot="1">
      <c r="A45" s="4"/>
      <c r="B45" s="4"/>
    </row>
    <row r="46" spans="1:28" ht="33" customHeight="1" thickTop="1" thickBot="1">
      <c r="A46" s="18" t="s">
        <v>35</v>
      </c>
      <c r="B46" s="271" t="s">
        <v>34</v>
      </c>
      <c r="C46" s="271"/>
      <c r="D46" s="271"/>
      <c r="E46" s="271"/>
      <c r="F46" s="272"/>
      <c r="G46" s="226" t="s">
        <v>30</v>
      </c>
      <c r="H46" s="226"/>
      <c r="I46" s="226" t="s">
        <v>31</v>
      </c>
      <c r="J46" s="226"/>
      <c r="K46" s="226" t="s">
        <v>32</v>
      </c>
      <c r="L46" s="235"/>
      <c r="N46" s="244" t="s">
        <v>56</v>
      </c>
      <c r="O46" s="245"/>
      <c r="P46" s="245"/>
      <c r="Q46" s="246"/>
    </row>
    <row r="47" spans="1:28" s="10" customFormat="1" ht="17.25" customHeight="1">
      <c r="A47" s="28"/>
      <c r="B47" s="241"/>
      <c r="C47" s="241"/>
      <c r="D47" s="241"/>
      <c r="E47" s="241"/>
      <c r="F47" s="241"/>
      <c r="G47" s="236"/>
      <c r="H47" s="236"/>
      <c r="I47" s="236"/>
      <c r="J47" s="236"/>
      <c r="K47" s="236"/>
      <c r="L47" s="237"/>
      <c r="N47" s="247"/>
      <c r="O47" s="248"/>
      <c r="P47" s="248"/>
      <c r="Q47" s="249"/>
      <c r="V47" s="56"/>
      <c r="W47" s="56" t="s">
        <v>43</v>
      </c>
      <c r="X47" s="56"/>
      <c r="Y47" s="56"/>
      <c r="Z47" s="56"/>
      <c r="AA47" s="56"/>
      <c r="AB47"/>
    </row>
    <row r="48" spans="1:28" s="10" customFormat="1" ht="18" customHeight="1">
      <c r="A48" s="28"/>
      <c r="B48" s="238"/>
      <c r="C48" s="238"/>
      <c r="D48" s="238"/>
      <c r="E48" s="238"/>
      <c r="F48" s="238"/>
      <c r="G48" s="239"/>
      <c r="H48" s="239"/>
      <c r="I48" s="236"/>
      <c r="J48" s="236"/>
      <c r="K48" s="239"/>
      <c r="L48" s="240"/>
      <c r="N48" s="247"/>
      <c r="O48" s="248"/>
      <c r="P48" s="248"/>
      <c r="Q48" s="249"/>
      <c r="V48" s="277"/>
      <c r="W48" s="256" t="s">
        <v>44</v>
      </c>
      <c r="X48" s="257"/>
      <c r="Y48" s="258"/>
      <c r="Z48" s="282" t="s">
        <v>45</v>
      </c>
      <c r="AA48" s="56"/>
      <c r="AB48"/>
    </row>
    <row r="49" spans="1:28" s="10" customFormat="1" ht="18" customHeight="1">
      <c r="A49" s="28"/>
      <c r="B49" s="238"/>
      <c r="C49" s="238"/>
      <c r="D49" s="238"/>
      <c r="E49" s="238"/>
      <c r="F49" s="238"/>
      <c r="G49" s="239"/>
      <c r="H49" s="239"/>
      <c r="I49" s="239"/>
      <c r="J49" s="239"/>
      <c r="K49" s="239"/>
      <c r="L49" s="240"/>
      <c r="N49" s="247"/>
      <c r="O49" s="248"/>
      <c r="P49" s="248"/>
      <c r="Q49" s="249"/>
      <c r="V49" s="278"/>
      <c r="W49" s="279"/>
      <c r="X49" s="280"/>
      <c r="Y49" s="281"/>
      <c r="Z49" s="283"/>
      <c r="AA49" s="56"/>
      <c r="AB49"/>
    </row>
    <row r="50" spans="1:28" s="10" customFormat="1" ht="18" customHeight="1">
      <c r="A50" s="28"/>
      <c r="B50" s="238"/>
      <c r="C50" s="238"/>
      <c r="D50" s="238"/>
      <c r="E50" s="238"/>
      <c r="F50" s="238"/>
      <c r="G50" s="239"/>
      <c r="H50" s="239"/>
      <c r="I50" s="239"/>
      <c r="J50" s="239"/>
      <c r="K50" s="239"/>
      <c r="L50" s="240"/>
      <c r="N50" s="247"/>
      <c r="O50" s="248"/>
      <c r="P50" s="248"/>
      <c r="Q50" s="249"/>
      <c r="V50" s="6">
        <v>1</v>
      </c>
      <c r="W50" s="60">
        <v>0</v>
      </c>
      <c r="X50" s="61"/>
      <c r="Y50" s="62"/>
      <c r="Z50" s="26">
        <v>0</v>
      </c>
      <c r="AA50" s="56"/>
      <c r="AB50"/>
    </row>
    <row r="51" spans="1:28" s="10" customFormat="1" ht="18" customHeight="1">
      <c r="A51" s="28"/>
      <c r="B51" s="238"/>
      <c r="C51" s="238"/>
      <c r="D51" s="238"/>
      <c r="E51" s="238"/>
      <c r="F51" s="238"/>
      <c r="G51" s="239"/>
      <c r="H51" s="239"/>
      <c r="I51" s="236"/>
      <c r="J51" s="236"/>
      <c r="K51" s="239"/>
      <c r="L51" s="240"/>
      <c r="N51" s="247"/>
      <c r="O51" s="248"/>
      <c r="P51" s="248"/>
      <c r="Q51" s="249"/>
      <c r="V51" s="6">
        <v>2</v>
      </c>
      <c r="W51" s="60">
        <v>1</v>
      </c>
      <c r="X51" s="61"/>
      <c r="Y51" s="62"/>
      <c r="Z51" s="65">
        <v>1</v>
      </c>
      <c r="AA51" s="56"/>
      <c r="AB51"/>
    </row>
    <row r="52" spans="1:28" s="10" customFormat="1" ht="18" customHeight="1">
      <c r="A52" s="28"/>
      <c r="B52" s="238"/>
      <c r="C52" s="238"/>
      <c r="D52" s="238"/>
      <c r="E52" s="238"/>
      <c r="F52" s="238"/>
      <c r="G52" s="239"/>
      <c r="H52" s="239"/>
      <c r="I52" s="239"/>
      <c r="J52" s="239"/>
      <c r="K52" s="239"/>
      <c r="L52" s="240"/>
      <c r="N52" s="247"/>
      <c r="O52" s="248"/>
      <c r="P52" s="248"/>
      <c r="Q52" s="249"/>
      <c r="V52" s="6">
        <v>3</v>
      </c>
      <c r="W52" s="60">
        <v>2</v>
      </c>
      <c r="X52" s="61" t="s">
        <v>46</v>
      </c>
      <c r="Y52" s="62">
        <v>4</v>
      </c>
      <c r="Z52" s="65">
        <v>2</v>
      </c>
      <c r="AA52" s="56"/>
      <c r="AB52"/>
    </row>
    <row r="53" spans="1:28" s="10" customFormat="1" ht="18" customHeight="1">
      <c r="A53" s="28"/>
      <c r="B53" s="231"/>
      <c r="C53" s="231"/>
      <c r="D53" s="231"/>
      <c r="E53" s="231"/>
      <c r="F53" s="231"/>
      <c r="G53" s="232"/>
      <c r="H53" s="232"/>
      <c r="I53" s="232"/>
      <c r="J53" s="232"/>
      <c r="K53" s="232"/>
      <c r="L53" s="233"/>
      <c r="N53" s="247"/>
      <c r="O53" s="248"/>
      <c r="P53" s="248"/>
      <c r="Q53" s="249"/>
      <c r="V53" s="6">
        <v>4</v>
      </c>
      <c r="W53" s="60">
        <v>5</v>
      </c>
      <c r="X53" s="61" t="s">
        <v>46</v>
      </c>
      <c r="Y53" s="62">
        <v>10</v>
      </c>
      <c r="Z53" s="65">
        <v>3</v>
      </c>
      <c r="AA53" s="56"/>
      <c r="AB53"/>
    </row>
    <row r="54" spans="1:28" s="10" customFormat="1" ht="18" customHeight="1">
      <c r="A54" s="28"/>
      <c r="B54" s="231"/>
      <c r="C54" s="231"/>
      <c r="D54" s="231"/>
      <c r="E54" s="231"/>
      <c r="F54" s="231"/>
      <c r="G54" s="232"/>
      <c r="H54" s="232"/>
      <c r="I54" s="232"/>
      <c r="J54" s="232"/>
      <c r="K54" s="232"/>
      <c r="L54" s="233"/>
      <c r="N54" s="247"/>
      <c r="O54" s="248"/>
      <c r="P54" s="248"/>
      <c r="Q54" s="249"/>
      <c r="V54" s="6">
        <v>5</v>
      </c>
      <c r="W54" s="60">
        <v>11</v>
      </c>
      <c r="X54" s="61" t="s">
        <v>46</v>
      </c>
      <c r="Y54" s="62">
        <v>15</v>
      </c>
      <c r="Z54" s="65">
        <v>4</v>
      </c>
      <c r="AA54" s="56"/>
      <c r="AB54"/>
    </row>
    <row r="55" spans="1:28" s="10" customFormat="1" ht="18" customHeight="1">
      <c r="A55" s="28"/>
      <c r="B55" s="231"/>
      <c r="C55" s="231"/>
      <c r="D55" s="231"/>
      <c r="E55" s="231"/>
      <c r="F55" s="231"/>
      <c r="G55" s="232"/>
      <c r="H55" s="232"/>
      <c r="I55" s="232"/>
      <c r="J55" s="232"/>
      <c r="K55" s="232"/>
      <c r="L55" s="233"/>
      <c r="N55" s="247"/>
      <c r="O55" s="248"/>
      <c r="P55" s="248"/>
      <c r="Q55" s="249"/>
      <c r="V55" s="6">
        <v>6</v>
      </c>
      <c r="W55" s="60">
        <v>16</v>
      </c>
      <c r="X55" s="61" t="s">
        <v>46</v>
      </c>
      <c r="Y55" s="62">
        <v>20</v>
      </c>
      <c r="Z55" s="65">
        <v>5</v>
      </c>
      <c r="AA55" s="56"/>
      <c r="AB55"/>
    </row>
    <row r="56" spans="1:28" s="10" customFormat="1" ht="18" customHeight="1">
      <c r="A56" s="28"/>
      <c r="B56" s="231"/>
      <c r="C56" s="231"/>
      <c r="D56" s="231"/>
      <c r="E56" s="231"/>
      <c r="F56" s="231"/>
      <c r="G56" s="232"/>
      <c r="H56" s="232"/>
      <c r="I56" s="232"/>
      <c r="J56" s="232"/>
      <c r="K56" s="232"/>
      <c r="L56" s="233"/>
      <c r="N56" s="247"/>
      <c r="O56" s="248"/>
      <c r="P56" s="248"/>
      <c r="Q56" s="249"/>
      <c r="V56" s="6">
        <v>7</v>
      </c>
      <c r="W56" s="60">
        <v>21</v>
      </c>
      <c r="X56" s="61" t="s">
        <v>46</v>
      </c>
      <c r="Y56" s="62">
        <v>30</v>
      </c>
      <c r="Z56" s="65">
        <v>6</v>
      </c>
      <c r="AA56" s="56"/>
      <c r="AB56"/>
    </row>
    <row r="57" spans="1:28" s="10" customFormat="1" ht="18" customHeight="1">
      <c r="A57" s="28"/>
      <c r="B57" s="231"/>
      <c r="C57" s="231"/>
      <c r="D57" s="231"/>
      <c r="E57" s="231"/>
      <c r="F57" s="231"/>
      <c r="G57" s="232"/>
      <c r="H57" s="232"/>
      <c r="I57" s="232"/>
      <c r="J57" s="232"/>
      <c r="K57" s="232"/>
      <c r="L57" s="233"/>
      <c r="N57" s="247"/>
      <c r="O57" s="248"/>
      <c r="P57" s="248"/>
      <c r="Q57" s="249"/>
      <c r="V57" s="56"/>
      <c r="W57" s="56"/>
      <c r="X57" s="56"/>
      <c r="Y57" s="56"/>
      <c r="Z57" s="56"/>
      <c r="AA57" s="56">
        <f>MATCH(E61,W50:W56,1)</f>
        <v>1</v>
      </c>
      <c r="AB57"/>
    </row>
    <row r="58" spans="1:28" s="10" customFormat="1" ht="18" customHeight="1">
      <c r="A58" s="29"/>
      <c r="B58" s="231"/>
      <c r="C58" s="231"/>
      <c r="D58" s="231"/>
      <c r="E58" s="231"/>
      <c r="F58" s="231"/>
      <c r="G58" s="232"/>
      <c r="H58" s="232"/>
      <c r="I58" s="232"/>
      <c r="J58" s="232"/>
      <c r="K58" s="232"/>
      <c r="L58" s="233"/>
      <c r="N58" s="247"/>
      <c r="O58" s="248"/>
      <c r="P58" s="248"/>
      <c r="Q58" s="249"/>
      <c r="V58" s="56"/>
      <c r="W58" s="56"/>
      <c r="X58" s="56"/>
      <c r="Y58" s="56"/>
      <c r="Z58" s="56" t="s">
        <v>47</v>
      </c>
      <c r="AA58" s="56" t="s">
        <v>48</v>
      </c>
      <c r="AB58"/>
    </row>
    <row r="59" spans="1:28" s="10" customFormat="1" ht="18" customHeight="1">
      <c r="A59" s="29"/>
      <c r="B59" s="231"/>
      <c r="C59" s="231"/>
      <c r="D59" s="231"/>
      <c r="E59" s="231"/>
      <c r="F59" s="231"/>
      <c r="G59" s="232"/>
      <c r="H59" s="232"/>
      <c r="I59" s="232"/>
      <c r="J59" s="232"/>
      <c r="K59" s="232"/>
      <c r="L59" s="233"/>
      <c r="N59" s="247"/>
      <c r="O59" s="248"/>
      <c r="P59" s="248"/>
      <c r="Q59" s="249"/>
      <c r="V59" s="56"/>
      <c r="W59" s="284" t="s">
        <v>49</v>
      </c>
      <c r="X59" s="284"/>
      <c r="Y59" s="284"/>
      <c r="Z59" s="66">
        <f>VLOOKUP(AA57,V50:Z56,5,1)</f>
        <v>0</v>
      </c>
      <c r="AA59" s="56"/>
      <c r="AB59"/>
    </row>
    <row r="60" spans="1:28" s="10" customFormat="1" ht="18" customHeight="1" thickBot="1">
      <c r="A60" s="29"/>
      <c r="B60" s="231"/>
      <c r="C60" s="231"/>
      <c r="D60" s="231"/>
      <c r="E60" s="231"/>
      <c r="F60" s="231"/>
      <c r="G60" s="232"/>
      <c r="H60" s="232"/>
      <c r="I60" s="232"/>
      <c r="J60" s="232"/>
      <c r="K60" s="232"/>
      <c r="L60" s="233"/>
      <c r="N60" s="247"/>
      <c r="O60" s="248"/>
      <c r="P60" s="248"/>
      <c r="Q60" s="249"/>
    </row>
    <row r="61" spans="1:28" s="10" customFormat="1" ht="18" customHeight="1" thickBot="1">
      <c r="A61" s="273" t="s">
        <v>41</v>
      </c>
      <c r="B61" s="274"/>
      <c r="C61" s="274"/>
      <c r="D61" s="274"/>
      <c r="E61" s="274">
        <f>COUNTA(A47:A60)</f>
        <v>0</v>
      </c>
      <c r="F61" s="275"/>
      <c r="G61" s="273" t="s">
        <v>40</v>
      </c>
      <c r="H61" s="274"/>
      <c r="I61" s="274"/>
      <c r="J61" s="274"/>
      <c r="K61" s="253">
        <f>SUM(K47:L60)</f>
        <v>0</v>
      </c>
      <c r="L61" s="254"/>
      <c r="N61" s="250"/>
      <c r="O61" s="251"/>
      <c r="P61" s="251"/>
      <c r="Q61" s="252"/>
    </row>
    <row r="62" spans="1:28" ht="16.5" customHeight="1" thickBot="1">
      <c r="A62" s="273" t="s">
        <v>42</v>
      </c>
      <c r="B62" s="274"/>
      <c r="C62" s="274"/>
      <c r="D62" s="274"/>
      <c r="E62" s="274">
        <f>Z59</f>
        <v>0</v>
      </c>
      <c r="F62" s="276"/>
    </row>
    <row r="63" spans="1:28" ht="16.5" customHeight="1">
      <c r="A63" s="16"/>
      <c r="B63" s="16"/>
      <c r="H63" s="243" t="s">
        <v>55</v>
      </c>
      <c r="I63" s="243"/>
      <c r="J63" s="243"/>
      <c r="K63" s="243"/>
      <c r="L63" s="243"/>
      <c r="M63" s="243"/>
      <c r="N63" s="243"/>
      <c r="O63" s="243"/>
      <c r="P63" s="243"/>
    </row>
    <row r="64" spans="1:28" ht="16.5" customHeight="1" thickBot="1">
      <c r="A64" s="256" t="s">
        <v>28</v>
      </c>
      <c r="B64" s="257"/>
      <c r="C64" s="257"/>
      <c r="D64" s="257"/>
      <c r="E64" s="258"/>
    </row>
    <row r="65" spans="1:17" ht="16.5" customHeight="1">
      <c r="A65" s="122" t="s">
        <v>54</v>
      </c>
      <c r="B65" s="123"/>
      <c r="C65" s="123"/>
      <c r="D65" s="123"/>
      <c r="E65" s="123"/>
      <c r="F65" s="123"/>
      <c r="G65" s="123"/>
      <c r="H65" s="123"/>
      <c r="I65" s="123"/>
      <c r="J65" s="123"/>
      <c r="K65" s="123"/>
      <c r="L65" s="123"/>
      <c r="M65" s="123"/>
      <c r="N65" s="123"/>
      <c r="O65" s="123"/>
      <c r="P65" s="123"/>
      <c r="Q65" s="124"/>
    </row>
    <row r="66" spans="1:17" ht="16.5" customHeight="1">
      <c r="A66" s="125"/>
      <c r="B66" s="126"/>
      <c r="C66" s="126"/>
      <c r="D66" s="126"/>
      <c r="E66" s="126"/>
      <c r="F66" s="126"/>
      <c r="G66" s="126"/>
      <c r="H66" s="126"/>
      <c r="I66" s="126"/>
      <c r="J66" s="126"/>
      <c r="K66" s="126"/>
      <c r="L66" s="126"/>
      <c r="M66" s="126"/>
      <c r="N66" s="126"/>
      <c r="O66" s="126"/>
      <c r="P66" s="126"/>
      <c r="Q66" s="127"/>
    </row>
    <row r="67" spans="1:17" ht="16.5" customHeight="1">
      <c r="A67" s="125"/>
      <c r="B67" s="126"/>
      <c r="C67" s="126"/>
      <c r="D67" s="126"/>
      <c r="E67" s="126"/>
      <c r="F67" s="126"/>
      <c r="G67" s="126"/>
      <c r="H67" s="126"/>
      <c r="I67" s="126"/>
      <c r="J67" s="126"/>
      <c r="K67" s="126"/>
      <c r="L67" s="126"/>
      <c r="M67" s="126"/>
      <c r="N67" s="126"/>
      <c r="O67" s="126"/>
      <c r="P67" s="126"/>
      <c r="Q67" s="127"/>
    </row>
    <row r="68" spans="1:17" ht="16.5" customHeight="1">
      <c r="A68" s="125"/>
      <c r="B68" s="126"/>
      <c r="C68" s="126"/>
      <c r="D68" s="126"/>
      <c r="E68" s="126"/>
      <c r="F68" s="126"/>
      <c r="G68" s="126"/>
      <c r="H68" s="126"/>
      <c r="I68" s="126"/>
      <c r="J68" s="126"/>
      <c r="K68" s="126"/>
      <c r="L68" s="126"/>
      <c r="M68" s="126"/>
      <c r="N68" s="126"/>
      <c r="O68" s="126"/>
      <c r="P68" s="126"/>
      <c r="Q68" s="127"/>
    </row>
    <row r="69" spans="1:17" ht="16.5" customHeight="1" thickBot="1">
      <c r="A69" s="128"/>
      <c r="B69" s="129"/>
      <c r="C69" s="129"/>
      <c r="D69" s="129"/>
      <c r="E69" s="129"/>
      <c r="F69" s="129"/>
      <c r="G69" s="129"/>
      <c r="H69" s="129"/>
      <c r="I69" s="129"/>
      <c r="J69" s="129"/>
      <c r="K69" s="129"/>
      <c r="L69" s="129"/>
      <c r="M69" s="129"/>
      <c r="N69" s="129"/>
      <c r="O69" s="129"/>
      <c r="P69" s="129"/>
      <c r="Q69" s="130"/>
    </row>
    <row r="70" spans="1:17" ht="16.5" customHeight="1">
      <c r="A70" s="17"/>
      <c r="B70" s="17"/>
      <c r="C70" s="17"/>
      <c r="D70" s="17"/>
      <c r="E70" s="17"/>
      <c r="F70" s="17"/>
      <c r="G70" s="17"/>
      <c r="H70" s="17"/>
      <c r="I70" s="17"/>
      <c r="J70" s="17"/>
      <c r="K70" s="17"/>
      <c r="L70" s="17"/>
      <c r="M70" s="17"/>
      <c r="N70" s="17"/>
      <c r="O70" s="17"/>
      <c r="P70" s="17"/>
      <c r="Q70" s="17"/>
    </row>
    <row r="71" spans="1:17" ht="16.5" customHeight="1">
      <c r="A71" s="17"/>
      <c r="B71" s="17"/>
      <c r="C71" s="17"/>
      <c r="D71" s="17"/>
      <c r="E71" s="17"/>
      <c r="F71" s="17"/>
      <c r="G71" s="17"/>
      <c r="H71" s="17"/>
      <c r="I71" s="17"/>
      <c r="J71" s="17"/>
      <c r="K71" s="17"/>
      <c r="L71" s="17"/>
      <c r="M71" s="17"/>
      <c r="N71" s="17"/>
      <c r="O71" s="17"/>
      <c r="P71" s="17"/>
      <c r="Q71" s="17"/>
    </row>
    <row r="72" spans="1:17" ht="16.5" customHeight="1">
      <c r="A72" s="17"/>
      <c r="B72" s="17"/>
      <c r="C72" s="17"/>
      <c r="D72" s="17"/>
      <c r="E72" s="17"/>
      <c r="F72" s="17"/>
      <c r="G72" s="17"/>
      <c r="H72" s="17"/>
      <c r="I72" s="17"/>
      <c r="J72" s="17"/>
      <c r="K72" s="17"/>
      <c r="L72" s="17"/>
      <c r="M72" s="17"/>
      <c r="N72" s="17"/>
      <c r="O72" s="17"/>
      <c r="P72" s="17"/>
      <c r="Q72" s="17"/>
    </row>
    <row r="73" spans="1:17" ht="16.5" customHeight="1">
      <c r="A73" s="17"/>
      <c r="B73" s="17"/>
      <c r="C73" s="17"/>
      <c r="D73" s="17"/>
      <c r="E73" s="17"/>
      <c r="F73" s="17"/>
      <c r="G73" s="17"/>
      <c r="H73" s="17"/>
      <c r="I73" s="17"/>
      <c r="J73" s="17"/>
      <c r="K73" s="17"/>
      <c r="L73" s="17"/>
      <c r="M73" s="17"/>
      <c r="N73" s="17"/>
      <c r="O73" s="17"/>
      <c r="P73" s="17"/>
      <c r="Q73" s="17"/>
    </row>
    <row r="74" spans="1:17" ht="16.5" customHeight="1">
      <c r="A74" s="17"/>
      <c r="B74" s="17"/>
      <c r="C74" s="17"/>
      <c r="D74" s="17"/>
      <c r="E74" s="17"/>
      <c r="F74" s="17"/>
      <c r="G74" s="17"/>
      <c r="H74" s="17"/>
      <c r="I74" s="17"/>
      <c r="J74" s="17"/>
      <c r="K74" s="17"/>
      <c r="L74" s="17"/>
      <c r="M74" s="17"/>
      <c r="N74" s="17"/>
      <c r="O74" s="17"/>
      <c r="P74" s="17"/>
      <c r="Q74" s="17"/>
    </row>
    <row r="75" spans="1:17" ht="16.5" customHeight="1">
      <c r="A75" s="17"/>
      <c r="B75" s="17"/>
      <c r="C75" s="17"/>
      <c r="D75" s="17"/>
      <c r="E75" s="17"/>
      <c r="F75" s="17"/>
      <c r="G75" s="17"/>
      <c r="H75" s="17"/>
      <c r="I75" s="17"/>
      <c r="J75" s="17"/>
      <c r="K75" s="17"/>
      <c r="L75" s="17"/>
      <c r="M75" s="17"/>
      <c r="N75" s="17"/>
      <c r="O75" s="17"/>
      <c r="P75" s="17"/>
      <c r="Q75" s="17"/>
    </row>
    <row r="76" spans="1:17" ht="16.5" customHeight="1">
      <c r="A76" s="17"/>
      <c r="B76" s="17"/>
      <c r="C76" s="17"/>
      <c r="D76" s="17"/>
      <c r="E76" s="17"/>
      <c r="F76" s="17"/>
      <c r="G76" s="17"/>
      <c r="H76" s="17"/>
      <c r="I76" s="17"/>
      <c r="J76" s="17"/>
      <c r="K76" s="17"/>
      <c r="L76" s="17"/>
      <c r="M76" s="17"/>
      <c r="N76" s="17"/>
      <c r="O76" s="17"/>
      <c r="P76" s="17"/>
      <c r="Q76" s="17"/>
    </row>
    <row r="77" spans="1:17" ht="16.5" customHeight="1">
      <c r="A77" s="17"/>
      <c r="B77" s="17"/>
      <c r="C77" s="17"/>
      <c r="D77" s="17"/>
      <c r="E77" s="17"/>
      <c r="F77" s="17"/>
      <c r="G77" s="17"/>
      <c r="H77" s="17"/>
      <c r="I77" s="17"/>
      <c r="J77" s="17"/>
      <c r="K77" s="17"/>
      <c r="L77" s="17"/>
      <c r="M77" s="17"/>
      <c r="N77" s="17"/>
      <c r="O77" s="17"/>
      <c r="P77" s="17"/>
      <c r="Q77" s="17"/>
    </row>
    <row r="78" spans="1:17" ht="16.5" customHeight="1">
      <c r="A78" s="17"/>
      <c r="B78" s="17"/>
      <c r="C78" s="17"/>
      <c r="D78" s="17"/>
      <c r="E78" s="17"/>
      <c r="F78" s="17"/>
      <c r="G78" s="17"/>
      <c r="H78" s="17"/>
      <c r="I78" s="17"/>
      <c r="J78" s="17"/>
      <c r="K78" s="17"/>
      <c r="L78" s="17"/>
      <c r="M78" s="17"/>
      <c r="N78" s="17"/>
      <c r="O78" s="17"/>
      <c r="P78" s="17"/>
      <c r="Q78" s="17"/>
    </row>
    <row r="79" spans="1:17" ht="16.5" customHeight="1">
      <c r="A79" s="17"/>
      <c r="B79" s="17"/>
      <c r="C79" s="17"/>
      <c r="D79" s="17"/>
      <c r="E79" s="17"/>
      <c r="F79" s="17"/>
      <c r="G79" s="17"/>
      <c r="H79" s="17"/>
      <c r="I79" s="17"/>
      <c r="J79" s="17"/>
      <c r="K79" s="17"/>
      <c r="L79" s="17"/>
      <c r="M79" s="17"/>
      <c r="N79" s="17"/>
      <c r="O79" s="17"/>
      <c r="P79" s="17"/>
      <c r="Q79" s="17"/>
    </row>
    <row r="80" spans="1:17" ht="16.5" customHeight="1">
      <c r="A80" s="17"/>
      <c r="B80" s="17"/>
      <c r="C80" s="17"/>
      <c r="D80" s="17"/>
      <c r="E80" s="17"/>
      <c r="F80" s="17"/>
      <c r="G80" s="17"/>
      <c r="H80" s="17"/>
      <c r="I80" s="17"/>
      <c r="J80" s="17"/>
      <c r="K80" s="17"/>
      <c r="L80" s="17"/>
      <c r="M80" s="17"/>
      <c r="N80" s="17"/>
      <c r="O80" s="17"/>
      <c r="P80" s="17"/>
      <c r="Q80" s="17"/>
    </row>
    <row r="81" spans="1:17" ht="16.5" customHeight="1">
      <c r="A81" s="17"/>
      <c r="B81" s="17"/>
      <c r="C81" s="17"/>
      <c r="D81" s="17"/>
      <c r="E81" s="17"/>
      <c r="F81" s="17"/>
      <c r="G81" s="17"/>
      <c r="H81" s="17"/>
      <c r="I81" s="17"/>
      <c r="J81" s="17"/>
      <c r="K81" s="17"/>
      <c r="L81" s="17"/>
      <c r="M81" s="17"/>
      <c r="N81" s="17"/>
      <c r="O81" s="17"/>
      <c r="P81" s="17"/>
      <c r="Q81" s="17"/>
    </row>
    <row r="82" spans="1:17" ht="16.5" customHeight="1">
      <c r="A82" s="21"/>
      <c r="B82" s="21"/>
      <c r="C82" s="21"/>
      <c r="D82" s="21"/>
      <c r="E82" s="21"/>
      <c r="F82" s="21"/>
      <c r="G82" s="21"/>
      <c r="H82" s="21"/>
      <c r="I82" s="21"/>
      <c r="J82" s="21"/>
      <c r="K82" s="21"/>
      <c r="L82" s="21"/>
      <c r="M82" s="21"/>
      <c r="N82" s="21"/>
      <c r="O82" s="21"/>
      <c r="P82" s="21"/>
      <c r="Q82" s="21"/>
    </row>
    <row r="83" spans="1:17" ht="16.5" customHeight="1">
      <c r="A83" s="17"/>
      <c r="B83" s="17"/>
      <c r="C83" s="17"/>
      <c r="D83" s="17"/>
      <c r="E83" s="17"/>
      <c r="F83" s="17"/>
      <c r="G83" s="17"/>
      <c r="H83" s="17"/>
      <c r="I83" s="17"/>
      <c r="J83" s="17"/>
      <c r="K83" s="17"/>
      <c r="L83" s="17"/>
      <c r="M83" s="17"/>
      <c r="N83" s="17"/>
      <c r="O83" s="17"/>
      <c r="P83" s="17"/>
      <c r="Q83" s="17"/>
    </row>
    <row r="84" spans="1:17" ht="16.5" customHeight="1">
      <c r="A84" s="17"/>
      <c r="B84" s="17"/>
      <c r="C84" s="17"/>
      <c r="D84" s="17"/>
      <c r="E84" s="17"/>
      <c r="F84" s="17"/>
      <c r="G84" s="17"/>
      <c r="H84" s="17"/>
      <c r="I84" s="17"/>
      <c r="J84" s="17"/>
      <c r="K84" s="17"/>
      <c r="L84" s="17"/>
      <c r="M84" s="17"/>
      <c r="N84" s="17"/>
      <c r="O84" s="17"/>
      <c r="P84" s="17"/>
      <c r="Q84" s="17"/>
    </row>
    <row r="85" spans="1:17" ht="16.5" customHeight="1">
      <c r="A85" s="17"/>
      <c r="B85" s="17"/>
      <c r="C85" s="17"/>
      <c r="D85" s="17"/>
      <c r="E85" s="17"/>
      <c r="F85" s="17"/>
      <c r="G85" s="17"/>
      <c r="H85" s="17"/>
      <c r="I85" s="17"/>
      <c r="J85" s="17"/>
      <c r="K85" s="17"/>
      <c r="L85" s="17"/>
      <c r="M85" s="17"/>
      <c r="N85" s="17"/>
      <c r="O85" s="17"/>
      <c r="P85" s="17"/>
      <c r="Q85" s="17"/>
    </row>
    <row r="86" spans="1:17" ht="16.5" customHeight="1">
      <c r="A86" s="17"/>
      <c r="B86" s="17"/>
      <c r="C86" s="17"/>
      <c r="D86" s="17"/>
      <c r="E86" s="17"/>
      <c r="F86" s="17"/>
      <c r="G86" s="17"/>
      <c r="H86" s="17"/>
      <c r="I86" s="17"/>
      <c r="J86" s="17"/>
      <c r="K86" s="17"/>
      <c r="L86" s="17"/>
      <c r="M86" s="17"/>
      <c r="N86" s="17"/>
      <c r="O86" s="17"/>
      <c r="P86" s="17"/>
      <c r="Q86" s="17"/>
    </row>
    <row r="87" spans="1:17" ht="16.5" customHeight="1">
      <c r="A87" s="17"/>
      <c r="B87" s="17"/>
      <c r="C87" s="17"/>
      <c r="D87" s="17"/>
      <c r="E87" s="17"/>
      <c r="F87" s="17"/>
      <c r="G87" s="17"/>
      <c r="H87" s="17"/>
      <c r="I87" s="17"/>
      <c r="J87" s="17"/>
      <c r="K87" s="17"/>
      <c r="L87" s="17"/>
      <c r="M87" s="17"/>
      <c r="N87" s="17"/>
      <c r="O87" s="17"/>
      <c r="P87" s="17"/>
      <c r="Q87" s="17"/>
    </row>
    <row r="88" spans="1:17" ht="16.5" customHeight="1">
      <c r="A88" s="17"/>
      <c r="B88" s="17"/>
      <c r="C88" s="17"/>
      <c r="D88" s="17"/>
      <c r="E88" s="17"/>
      <c r="F88" s="17"/>
      <c r="G88" s="17"/>
      <c r="H88" s="17"/>
      <c r="I88" s="17"/>
      <c r="J88" s="17"/>
      <c r="K88" s="17"/>
      <c r="L88" s="17"/>
      <c r="M88" s="17"/>
      <c r="N88" s="17"/>
      <c r="O88" s="17"/>
      <c r="P88" s="17"/>
      <c r="Q88" s="17"/>
    </row>
    <row r="89" spans="1:17" ht="16.5" customHeight="1">
      <c r="A89" s="17"/>
      <c r="B89" s="17"/>
      <c r="C89" s="17"/>
      <c r="D89" s="17"/>
      <c r="E89" s="17"/>
      <c r="F89" s="17"/>
      <c r="G89" s="17"/>
      <c r="H89" s="17"/>
      <c r="I89" s="17"/>
      <c r="J89" s="17"/>
      <c r="K89" s="17"/>
      <c r="L89" s="17"/>
      <c r="M89" s="17"/>
      <c r="N89" s="17"/>
      <c r="O89" s="17"/>
      <c r="P89" s="17"/>
      <c r="Q89" s="17"/>
    </row>
    <row r="90" spans="1:17" ht="16.5" customHeight="1">
      <c r="A90" s="17"/>
      <c r="B90" s="17"/>
      <c r="C90" s="17"/>
      <c r="D90" s="17"/>
      <c r="E90" s="17"/>
      <c r="F90" s="17"/>
      <c r="G90" s="17"/>
      <c r="H90" s="17"/>
      <c r="I90" s="17"/>
      <c r="J90" s="17"/>
      <c r="K90" s="17"/>
      <c r="L90" s="17"/>
      <c r="M90" s="17"/>
      <c r="N90" s="17"/>
      <c r="O90" s="17"/>
      <c r="P90" s="17"/>
      <c r="Q90" s="17"/>
    </row>
    <row r="91" spans="1:17" ht="16.5" customHeight="1">
      <c r="A91" s="17"/>
      <c r="B91" s="17"/>
      <c r="C91" s="17"/>
      <c r="D91" s="17"/>
      <c r="E91" s="17"/>
      <c r="F91" s="17"/>
      <c r="G91" s="17"/>
      <c r="H91" s="17"/>
      <c r="I91" s="17"/>
      <c r="J91" s="17"/>
      <c r="K91" s="17"/>
      <c r="L91" s="17"/>
      <c r="M91" s="17"/>
      <c r="N91" s="17"/>
      <c r="O91" s="17"/>
      <c r="P91" s="17"/>
      <c r="Q91" s="17"/>
    </row>
    <row r="92" spans="1:17" ht="16.5" customHeight="1">
      <c r="A92" s="17"/>
      <c r="B92" s="17"/>
      <c r="C92" s="17"/>
      <c r="D92" s="17"/>
      <c r="E92" s="17"/>
      <c r="F92" s="17"/>
      <c r="G92" s="17"/>
      <c r="H92" s="17"/>
      <c r="I92" s="17"/>
      <c r="J92" s="17"/>
      <c r="K92" s="17"/>
      <c r="L92" s="17"/>
      <c r="M92" s="17"/>
      <c r="N92" s="17"/>
      <c r="O92" s="17"/>
      <c r="P92" s="17"/>
      <c r="Q92" s="17"/>
    </row>
    <row r="93" spans="1:17" ht="16.5" customHeight="1">
      <c r="A93" s="17"/>
      <c r="B93" s="17"/>
      <c r="C93" s="17"/>
      <c r="D93" s="17"/>
      <c r="E93" s="17"/>
      <c r="F93" s="17"/>
      <c r="G93" s="17"/>
      <c r="H93" s="17"/>
      <c r="I93" s="17"/>
      <c r="J93" s="17"/>
      <c r="K93" s="17"/>
      <c r="L93" s="17"/>
      <c r="M93" s="17"/>
      <c r="N93" s="17"/>
      <c r="O93" s="17"/>
      <c r="P93" s="17"/>
      <c r="Q93" s="17"/>
    </row>
    <row r="94" spans="1:17" ht="16.5" customHeight="1">
      <c r="A94" s="4" t="s">
        <v>66</v>
      </c>
      <c r="B94" s="33"/>
      <c r="C94" s="33"/>
      <c r="D94" s="33"/>
      <c r="E94" s="33"/>
      <c r="F94" s="33"/>
      <c r="G94" s="33"/>
      <c r="H94" s="33"/>
      <c r="I94" s="33"/>
      <c r="J94" s="33"/>
      <c r="K94" s="33"/>
      <c r="L94" s="33"/>
      <c r="M94" s="33"/>
      <c r="N94" s="33"/>
      <c r="O94" s="33"/>
      <c r="P94" s="33"/>
      <c r="Q94" s="33"/>
    </row>
    <row r="95" spans="1:17" ht="16.5" customHeight="1" thickBot="1">
      <c r="A95" s="33"/>
      <c r="B95" s="33"/>
      <c r="C95" s="33"/>
      <c r="D95" s="33"/>
      <c r="E95" s="33"/>
      <c r="F95" s="33"/>
      <c r="G95" s="33"/>
      <c r="H95" s="33"/>
      <c r="I95" s="33"/>
      <c r="J95" s="33"/>
      <c r="K95" s="33"/>
      <c r="L95" s="33"/>
      <c r="M95" s="33"/>
      <c r="N95" s="33"/>
      <c r="O95" s="33"/>
      <c r="P95" s="33"/>
      <c r="Q95" s="33"/>
    </row>
    <row r="96" spans="1:17" ht="25.5" customHeight="1" thickTop="1" thickBot="1">
      <c r="A96" s="35"/>
      <c r="B96" s="118" t="s">
        <v>67</v>
      </c>
      <c r="C96" s="118"/>
      <c r="D96" s="118"/>
      <c r="E96" s="119">
        <f>K61</f>
        <v>0</v>
      </c>
      <c r="F96" s="119"/>
      <c r="G96" s="120">
        <f>E96*60/1000</f>
        <v>0</v>
      </c>
      <c r="H96" s="121"/>
      <c r="I96" s="33"/>
      <c r="J96" s="33"/>
      <c r="K96" s="33"/>
      <c r="L96" s="33"/>
      <c r="M96" s="33"/>
      <c r="N96" s="33"/>
      <c r="O96" s="33"/>
      <c r="P96" s="33"/>
      <c r="Q96" s="33"/>
    </row>
    <row r="97" spans="1:17" ht="16.5" customHeight="1" thickTop="1">
      <c r="A97" s="33"/>
      <c r="B97" s="33"/>
      <c r="C97" s="33"/>
      <c r="D97" s="33"/>
      <c r="E97" s="33"/>
      <c r="F97" s="33"/>
      <c r="G97" s="33"/>
      <c r="H97" s="33"/>
      <c r="I97" s="33"/>
      <c r="J97" s="33"/>
      <c r="K97" s="33"/>
      <c r="L97" s="33"/>
      <c r="M97" s="33"/>
      <c r="N97" s="33"/>
      <c r="O97" s="33"/>
      <c r="P97" s="33"/>
      <c r="Q97" s="33"/>
    </row>
    <row r="98" spans="1:17" ht="16.5" customHeight="1">
      <c r="A98" s="33"/>
      <c r="B98" s="33"/>
      <c r="C98" s="33"/>
      <c r="D98" s="33"/>
      <c r="E98" s="33"/>
      <c r="F98" s="33"/>
      <c r="G98" s="33"/>
      <c r="H98" s="33"/>
      <c r="I98" s="33"/>
      <c r="J98" s="33"/>
      <c r="K98" s="33"/>
      <c r="L98" s="33"/>
      <c r="M98" s="33"/>
      <c r="N98" s="33"/>
      <c r="O98" s="33"/>
      <c r="P98" s="33"/>
      <c r="Q98" s="33"/>
    </row>
    <row r="99" spans="1:17" ht="16.5" customHeight="1">
      <c r="A99" s="33"/>
      <c r="B99" s="33"/>
      <c r="C99" s="33"/>
      <c r="D99" s="33"/>
      <c r="E99" s="33"/>
      <c r="F99" s="33"/>
      <c r="G99" s="33"/>
      <c r="H99" s="33"/>
      <c r="I99" s="33"/>
      <c r="J99" s="33"/>
      <c r="K99" s="33"/>
      <c r="L99" s="33"/>
      <c r="M99" s="33"/>
      <c r="N99" s="33"/>
      <c r="O99" s="33"/>
      <c r="P99" s="33"/>
      <c r="Q99" s="33"/>
    </row>
    <row r="100" spans="1:17" ht="16.5" customHeight="1">
      <c r="A100" s="33"/>
      <c r="B100" s="33"/>
      <c r="C100" s="33"/>
      <c r="D100" s="33"/>
      <c r="E100" s="33"/>
      <c r="F100" s="33"/>
      <c r="G100" s="33"/>
      <c r="H100" s="33"/>
      <c r="I100" s="33"/>
      <c r="J100" s="33"/>
      <c r="K100" s="33"/>
      <c r="L100" s="33"/>
      <c r="M100" s="33"/>
      <c r="N100" s="33"/>
      <c r="O100" s="33"/>
      <c r="P100" s="33"/>
      <c r="Q100" s="33"/>
    </row>
    <row r="101" spans="1:17" ht="16.5" customHeight="1">
      <c r="A101" s="33"/>
      <c r="B101" s="33"/>
      <c r="C101" s="33"/>
      <c r="D101" s="33"/>
      <c r="E101" s="33"/>
      <c r="F101" s="33"/>
      <c r="G101" s="33"/>
      <c r="H101" s="33"/>
      <c r="I101" s="33"/>
      <c r="J101" s="33"/>
      <c r="K101" s="33"/>
      <c r="L101" s="33"/>
      <c r="M101" s="33"/>
      <c r="N101" s="33"/>
      <c r="O101" s="33"/>
      <c r="P101" s="33"/>
      <c r="Q101" s="33"/>
    </row>
    <row r="102" spans="1:17" ht="16.5" customHeight="1">
      <c r="A102" s="33"/>
      <c r="B102" s="33"/>
      <c r="C102" s="33"/>
      <c r="D102" s="33"/>
      <c r="E102" s="33"/>
      <c r="F102" s="33"/>
      <c r="G102" s="33"/>
      <c r="H102" s="33"/>
      <c r="I102" s="33"/>
      <c r="J102" s="33"/>
      <c r="K102" s="33"/>
      <c r="L102" s="33"/>
      <c r="M102" s="33"/>
      <c r="N102" s="33"/>
      <c r="O102" s="33"/>
      <c r="P102" s="33"/>
      <c r="Q102" s="33"/>
    </row>
    <row r="103" spans="1:17" ht="16.5" customHeight="1">
      <c r="A103" s="33"/>
      <c r="B103" s="33"/>
      <c r="C103" s="33"/>
      <c r="D103" s="33"/>
      <c r="E103" s="33"/>
      <c r="F103" s="33"/>
      <c r="G103" s="33"/>
      <c r="H103" s="33"/>
      <c r="I103" s="33"/>
      <c r="J103" s="33"/>
      <c r="K103" s="33"/>
      <c r="L103" s="33"/>
      <c r="M103" s="33"/>
      <c r="N103" s="33"/>
      <c r="O103" s="33"/>
      <c r="P103" s="33"/>
      <c r="Q103" s="33"/>
    </row>
    <row r="104" spans="1:17" ht="16.5" customHeight="1">
      <c r="A104" s="33"/>
      <c r="B104" s="33"/>
      <c r="C104" s="33"/>
      <c r="D104" s="33"/>
      <c r="E104" s="33"/>
      <c r="F104" s="33"/>
      <c r="G104" s="33"/>
      <c r="H104" s="33"/>
      <c r="I104" s="33"/>
      <c r="J104" s="33"/>
      <c r="K104" s="33"/>
      <c r="L104" s="33"/>
      <c r="M104" s="33"/>
      <c r="N104" s="33"/>
      <c r="O104" s="33"/>
      <c r="P104" s="33"/>
      <c r="Q104" s="33"/>
    </row>
    <row r="105" spans="1:17" ht="16.5" customHeight="1">
      <c r="A105" s="33"/>
      <c r="B105" s="33"/>
      <c r="C105" s="33"/>
      <c r="D105" s="33"/>
      <c r="E105" s="33"/>
      <c r="F105" s="33"/>
      <c r="G105" s="33"/>
      <c r="H105" s="33"/>
      <c r="I105" s="33"/>
      <c r="J105" s="33"/>
      <c r="K105" s="33"/>
      <c r="L105" s="33"/>
      <c r="M105" s="33"/>
      <c r="N105" s="33"/>
      <c r="O105" s="33"/>
      <c r="P105" s="33"/>
      <c r="Q105" s="33"/>
    </row>
    <row r="106" spans="1:17" ht="16.5" customHeight="1">
      <c r="A106" s="33"/>
      <c r="B106" s="33"/>
      <c r="C106" s="33"/>
      <c r="D106" s="33"/>
      <c r="E106" s="33"/>
      <c r="F106" s="33"/>
      <c r="G106" s="33"/>
      <c r="H106" s="33"/>
      <c r="I106" s="33"/>
      <c r="J106" s="33"/>
      <c r="K106" s="33"/>
      <c r="L106" s="33"/>
      <c r="M106" s="33"/>
      <c r="N106" s="33"/>
      <c r="O106" s="33"/>
      <c r="P106" s="33"/>
      <c r="Q106" s="33"/>
    </row>
    <row r="107" spans="1:17" ht="16.5" customHeight="1">
      <c r="A107" s="33"/>
      <c r="B107" s="33"/>
      <c r="C107" s="33"/>
      <c r="D107" s="33"/>
      <c r="E107" s="33"/>
      <c r="F107" s="33"/>
      <c r="G107" s="33"/>
      <c r="H107" s="33"/>
      <c r="I107" s="33"/>
      <c r="J107" s="33"/>
      <c r="K107" s="33"/>
      <c r="L107" s="33"/>
      <c r="M107" s="33"/>
      <c r="N107" s="33"/>
      <c r="O107" s="33"/>
      <c r="P107" s="33"/>
      <c r="Q107" s="33"/>
    </row>
    <row r="108" spans="1:17" ht="16.5" customHeight="1">
      <c r="A108" s="33"/>
      <c r="B108" s="33"/>
      <c r="C108" s="33"/>
      <c r="D108" s="33"/>
      <c r="E108" s="33"/>
      <c r="F108" s="33"/>
      <c r="G108" s="33"/>
      <c r="H108" s="33"/>
      <c r="I108" s="33"/>
      <c r="J108" s="33"/>
      <c r="K108" s="33"/>
      <c r="L108" s="33"/>
      <c r="M108" s="33"/>
      <c r="N108" s="33"/>
      <c r="O108" s="33"/>
      <c r="P108" s="33"/>
      <c r="Q108" s="33"/>
    </row>
    <row r="109" spans="1:17" ht="16.5" customHeight="1">
      <c r="A109" s="33"/>
      <c r="B109" s="33"/>
      <c r="C109" s="33"/>
      <c r="D109" s="33"/>
      <c r="E109" s="33"/>
      <c r="F109" s="33"/>
      <c r="G109" s="33"/>
      <c r="H109" s="33"/>
      <c r="I109" s="33"/>
      <c r="J109" s="33"/>
      <c r="K109" s="33"/>
      <c r="L109" s="33"/>
      <c r="M109" s="33"/>
      <c r="N109" s="33"/>
      <c r="O109" s="33"/>
      <c r="P109" s="33"/>
      <c r="Q109" s="33"/>
    </row>
    <row r="110" spans="1:17" ht="16.5" customHeight="1">
      <c r="A110" s="33"/>
      <c r="B110" s="33"/>
      <c r="C110" s="33"/>
      <c r="D110" s="33"/>
      <c r="E110" s="33"/>
      <c r="F110" s="33"/>
      <c r="G110" s="33"/>
      <c r="H110" s="33"/>
      <c r="I110" s="33"/>
      <c r="J110" s="33"/>
      <c r="K110" s="33"/>
      <c r="L110" s="33"/>
      <c r="M110" s="33"/>
      <c r="N110" s="33"/>
      <c r="O110" s="33"/>
      <c r="P110" s="33"/>
      <c r="Q110" s="33"/>
    </row>
    <row r="111" spans="1:17" ht="16.5" customHeight="1">
      <c r="A111" s="33"/>
      <c r="B111" s="33"/>
      <c r="C111" s="33"/>
      <c r="D111" s="33"/>
      <c r="E111" s="33"/>
      <c r="F111" s="33"/>
      <c r="G111" s="33"/>
      <c r="H111" s="33"/>
      <c r="I111" s="33"/>
      <c r="J111" s="33"/>
      <c r="K111" s="33"/>
      <c r="L111" s="33"/>
      <c r="M111" s="33"/>
      <c r="N111" s="33"/>
      <c r="O111" s="33"/>
      <c r="P111" s="33"/>
      <c r="Q111" s="33"/>
    </row>
    <row r="112" spans="1:17" ht="16.5" customHeight="1">
      <c r="A112" s="33"/>
      <c r="B112" s="33"/>
      <c r="C112" s="33"/>
      <c r="D112" s="33"/>
      <c r="E112" s="33"/>
      <c r="F112" s="33"/>
      <c r="G112" s="33"/>
      <c r="H112" s="33"/>
      <c r="I112" s="33"/>
      <c r="J112" s="33"/>
      <c r="K112" s="33"/>
      <c r="L112" s="33"/>
      <c r="M112" s="33"/>
      <c r="N112" s="33"/>
      <c r="O112" s="33"/>
      <c r="P112" s="33"/>
      <c r="Q112" s="33"/>
    </row>
    <row r="113" spans="1:17" ht="16.5" customHeight="1">
      <c r="A113" s="33"/>
      <c r="B113" s="33"/>
      <c r="C113" s="33"/>
      <c r="D113" s="33"/>
      <c r="E113" s="33"/>
      <c r="F113" s="33"/>
      <c r="G113" s="33"/>
      <c r="H113" s="33"/>
      <c r="I113" s="33"/>
      <c r="J113" s="33"/>
      <c r="K113" s="33"/>
      <c r="L113" s="33"/>
      <c r="M113" s="33"/>
      <c r="N113" s="33"/>
      <c r="O113" s="33"/>
      <c r="P113" s="33"/>
      <c r="Q113" s="33"/>
    </row>
    <row r="114" spans="1:17" ht="16.5" customHeight="1">
      <c r="A114" s="33"/>
      <c r="B114" s="33"/>
      <c r="C114" s="33"/>
      <c r="D114" s="33"/>
      <c r="E114" s="33"/>
      <c r="F114" s="33"/>
      <c r="G114" s="33"/>
      <c r="H114" s="33"/>
      <c r="I114" s="33"/>
      <c r="J114" s="33"/>
      <c r="K114" s="33"/>
      <c r="L114" s="33"/>
      <c r="M114" s="33"/>
      <c r="N114" s="33"/>
      <c r="O114" s="33"/>
      <c r="P114" s="33"/>
      <c r="Q114" s="33"/>
    </row>
    <row r="115" spans="1:17" ht="16.5" customHeight="1">
      <c r="A115" s="33"/>
      <c r="B115" s="33"/>
      <c r="C115" s="33"/>
      <c r="D115" s="33"/>
      <c r="E115" s="33"/>
      <c r="F115" s="33"/>
      <c r="G115" s="33"/>
      <c r="H115" s="33"/>
      <c r="I115" s="33"/>
      <c r="J115" s="33"/>
      <c r="K115" s="33"/>
      <c r="L115" s="33"/>
      <c r="M115" s="33"/>
      <c r="N115" s="33"/>
      <c r="O115" s="33"/>
      <c r="P115" s="33"/>
      <c r="Q115" s="33"/>
    </row>
    <row r="116" spans="1:17" ht="16.5" customHeight="1">
      <c r="A116" s="33"/>
      <c r="B116" s="33"/>
      <c r="C116" s="33"/>
      <c r="D116" s="33"/>
      <c r="E116" s="33"/>
      <c r="F116" s="33"/>
      <c r="G116" s="33"/>
      <c r="H116" s="33"/>
      <c r="I116" s="33"/>
      <c r="J116" s="33"/>
      <c r="K116" s="33"/>
      <c r="L116" s="33"/>
      <c r="M116" s="33"/>
      <c r="N116" s="33"/>
      <c r="O116" s="33"/>
      <c r="P116" s="33"/>
      <c r="Q116" s="33"/>
    </row>
    <row r="117" spans="1:17" ht="16.5" customHeight="1">
      <c r="A117" s="33"/>
      <c r="B117" s="33"/>
      <c r="C117" s="33"/>
      <c r="D117" s="33"/>
      <c r="E117" s="33"/>
      <c r="F117" s="33"/>
      <c r="G117" s="33"/>
      <c r="H117" s="33"/>
      <c r="I117" s="33"/>
      <c r="J117" s="33"/>
      <c r="K117" s="33"/>
      <c r="L117" s="33"/>
      <c r="M117" s="33"/>
      <c r="N117" s="33"/>
      <c r="O117" s="33"/>
      <c r="P117" s="33"/>
      <c r="Q117" s="33"/>
    </row>
    <row r="118" spans="1:17" ht="16.5" customHeight="1">
      <c r="A118" s="33"/>
      <c r="B118" s="33"/>
      <c r="C118" s="33"/>
      <c r="D118" s="33"/>
      <c r="E118" s="33"/>
      <c r="F118" s="33"/>
      <c r="G118" s="33"/>
      <c r="H118" s="33"/>
      <c r="I118" s="33"/>
      <c r="J118" s="33"/>
      <c r="K118" s="33"/>
      <c r="L118" s="33"/>
      <c r="M118" s="33"/>
      <c r="N118" s="33"/>
      <c r="O118" s="33"/>
      <c r="P118" s="33"/>
      <c r="Q118" s="33"/>
    </row>
    <row r="119" spans="1:17" ht="16.5" customHeight="1">
      <c r="A119" s="33"/>
      <c r="B119" s="33"/>
      <c r="C119" s="33"/>
      <c r="D119" s="33"/>
      <c r="E119" s="33"/>
      <c r="F119" s="33"/>
      <c r="G119" s="33"/>
      <c r="H119" s="33"/>
      <c r="I119" s="33"/>
      <c r="J119" s="33"/>
      <c r="K119" s="33"/>
      <c r="L119" s="33"/>
      <c r="M119" s="33"/>
      <c r="N119" s="33"/>
      <c r="O119" s="33"/>
      <c r="P119" s="33"/>
      <c r="Q119" s="33"/>
    </row>
    <row r="120" spans="1:17" ht="16.5" customHeight="1">
      <c r="A120" s="33"/>
      <c r="B120" s="33"/>
      <c r="C120" s="33"/>
      <c r="D120" s="33"/>
      <c r="E120" s="33"/>
      <c r="F120" s="33"/>
      <c r="G120" s="33"/>
      <c r="H120" s="33"/>
      <c r="I120" s="33"/>
      <c r="J120" s="33"/>
      <c r="K120" s="33"/>
      <c r="L120" s="33"/>
      <c r="M120" s="33"/>
      <c r="N120" s="33"/>
      <c r="O120" s="33"/>
      <c r="P120" s="33"/>
      <c r="Q120" s="33"/>
    </row>
    <row r="121" spans="1:17" ht="16.5" customHeight="1">
      <c r="A121" s="33"/>
      <c r="B121" s="33"/>
      <c r="C121" s="33"/>
      <c r="D121" s="33"/>
      <c r="E121" s="33"/>
      <c r="F121" s="33"/>
      <c r="G121" s="33"/>
      <c r="H121" s="33"/>
      <c r="I121" s="33"/>
      <c r="J121" s="33"/>
      <c r="K121" s="33"/>
      <c r="L121" s="33"/>
      <c r="M121" s="33"/>
      <c r="N121" s="33"/>
      <c r="O121" s="33"/>
      <c r="P121" s="33"/>
      <c r="Q121" s="33"/>
    </row>
    <row r="122" spans="1:17" ht="16.5" customHeight="1">
      <c r="A122" s="33"/>
      <c r="B122" s="33"/>
      <c r="C122" s="33"/>
      <c r="D122" s="33"/>
      <c r="E122" s="33"/>
      <c r="F122" s="33"/>
      <c r="G122" s="33"/>
      <c r="H122" s="33"/>
      <c r="I122" s="33"/>
      <c r="J122" s="33"/>
      <c r="K122" s="33"/>
      <c r="L122" s="33"/>
      <c r="M122" s="33"/>
      <c r="N122" s="33"/>
      <c r="O122" s="33"/>
      <c r="P122" s="33"/>
      <c r="Q122" s="33"/>
    </row>
    <row r="123" spans="1:17" ht="16.5" customHeight="1">
      <c r="A123" s="33"/>
      <c r="B123" s="33"/>
      <c r="C123" s="33"/>
      <c r="D123" s="33"/>
      <c r="E123" s="33"/>
      <c r="F123" s="33"/>
      <c r="G123" s="33"/>
      <c r="H123" s="33"/>
      <c r="I123" s="33"/>
      <c r="J123" s="33"/>
      <c r="K123" s="33"/>
      <c r="L123" s="33"/>
      <c r="M123" s="33"/>
      <c r="N123" s="33"/>
      <c r="O123" s="33"/>
      <c r="P123" s="33"/>
      <c r="Q123" s="33"/>
    </row>
    <row r="124" spans="1:17" ht="16.5" customHeight="1">
      <c r="A124" s="33"/>
      <c r="B124" s="33"/>
      <c r="C124" s="33"/>
      <c r="D124" s="33"/>
      <c r="E124" s="33"/>
      <c r="F124" s="33"/>
      <c r="G124" s="33"/>
      <c r="H124" s="33"/>
      <c r="I124" s="33"/>
      <c r="J124" s="33"/>
      <c r="K124" s="33"/>
      <c r="L124" s="33"/>
      <c r="M124" s="33"/>
      <c r="N124" s="33"/>
      <c r="O124" s="33"/>
      <c r="P124" s="33"/>
      <c r="Q124" s="33"/>
    </row>
    <row r="125" spans="1:17" ht="16.5" customHeight="1">
      <c r="A125" s="33"/>
      <c r="B125" s="33"/>
      <c r="C125" s="33"/>
      <c r="D125" s="33"/>
      <c r="E125" s="33"/>
      <c r="F125" s="33"/>
      <c r="G125" s="33"/>
      <c r="H125" s="33"/>
      <c r="I125" s="33"/>
      <c r="J125" s="33"/>
      <c r="K125" s="33"/>
      <c r="L125" s="33"/>
      <c r="M125" s="33"/>
      <c r="N125" s="33"/>
      <c r="O125" s="33"/>
      <c r="P125" s="33"/>
      <c r="Q125" s="33"/>
    </row>
    <row r="126" spans="1:17" ht="16.5" customHeight="1">
      <c r="A126" s="33"/>
      <c r="B126" s="33"/>
      <c r="C126" s="33"/>
      <c r="D126" s="33"/>
      <c r="E126" s="33"/>
      <c r="F126" s="33"/>
      <c r="G126" s="33"/>
      <c r="H126" s="33"/>
      <c r="I126" s="33"/>
      <c r="J126" s="33"/>
      <c r="K126" s="33"/>
      <c r="L126" s="33"/>
      <c r="M126" s="33"/>
      <c r="N126" s="33"/>
      <c r="O126" s="33"/>
      <c r="P126" s="33"/>
      <c r="Q126" s="33"/>
    </row>
    <row r="127" spans="1:17" ht="16.5" customHeight="1">
      <c r="A127" s="33"/>
      <c r="B127" s="33"/>
      <c r="C127" s="33"/>
      <c r="D127" s="33"/>
      <c r="E127" s="33"/>
      <c r="F127" s="33"/>
      <c r="G127" s="33"/>
      <c r="H127" s="33"/>
      <c r="I127" s="33"/>
      <c r="J127" s="33"/>
      <c r="K127" s="33"/>
      <c r="L127" s="33"/>
      <c r="M127" s="33"/>
      <c r="N127" s="33"/>
      <c r="O127" s="33"/>
      <c r="P127" s="33"/>
      <c r="Q127" s="33"/>
    </row>
    <row r="128" spans="1:17" ht="25.5" customHeight="1" thickBot="1">
      <c r="A128" s="33"/>
      <c r="B128" s="33"/>
      <c r="C128" s="33"/>
      <c r="D128" s="33"/>
      <c r="E128" s="33"/>
      <c r="F128" s="33"/>
      <c r="G128" s="33"/>
      <c r="H128" s="33"/>
      <c r="I128" s="33"/>
      <c r="J128" s="33"/>
      <c r="K128" s="33"/>
      <c r="L128" s="33"/>
      <c r="M128" s="33"/>
      <c r="N128" s="33"/>
      <c r="O128" s="33"/>
      <c r="P128" s="33"/>
      <c r="Q128" s="33"/>
    </row>
    <row r="129" spans="1:17" s="10" customFormat="1" ht="23.25" customHeight="1" thickBot="1">
      <c r="A129" s="35"/>
      <c r="B129" s="131" t="s">
        <v>68</v>
      </c>
      <c r="C129" s="131"/>
      <c r="D129" s="131"/>
      <c r="E129" s="131"/>
      <c r="F129" s="132"/>
      <c r="G129" s="133"/>
      <c r="H129" s="134" t="s">
        <v>69</v>
      </c>
      <c r="I129" s="134"/>
      <c r="J129" s="134"/>
      <c r="K129" s="134"/>
      <c r="L129" s="35"/>
      <c r="M129" s="35"/>
      <c r="N129" s="35"/>
      <c r="O129" s="35"/>
      <c r="P129" s="35"/>
      <c r="Q129" s="35"/>
    </row>
    <row r="130" spans="1:17" ht="16.5" customHeight="1" thickBot="1">
      <c r="A130" s="33"/>
      <c r="B130" s="33"/>
      <c r="C130" s="33"/>
      <c r="D130" s="33"/>
      <c r="E130" s="33"/>
      <c r="F130" s="33"/>
      <c r="G130" s="33"/>
      <c r="H130" s="33"/>
      <c r="I130" s="33"/>
      <c r="J130" s="33"/>
      <c r="K130" s="33"/>
      <c r="L130" s="33"/>
      <c r="M130" s="33"/>
      <c r="N130" s="33"/>
      <c r="O130" s="33"/>
      <c r="P130" s="33"/>
      <c r="Q130" s="33"/>
    </row>
    <row r="131" spans="1:17" ht="18" customHeight="1">
      <c r="A131" s="122" t="s">
        <v>59</v>
      </c>
      <c r="B131" s="123"/>
      <c r="C131" s="123"/>
      <c r="D131" s="123"/>
      <c r="E131" s="123"/>
      <c r="F131" s="123"/>
      <c r="G131" s="123"/>
      <c r="H131" s="123"/>
      <c r="I131" s="123"/>
      <c r="J131" s="123"/>
      <c r="K131" s="123"/>
      <c r="L131" s="123"/>
      <c r="M131" s="123"/>
      <c r="N131" s="123"/>
      <c r="O131" s="123"/>
      <c r="P131" s="123"/>
      <c r="Q131" s="124"/>
    </row>
    <row r="132" spans="1:17" ht="18" customHeight="1">
      <c r="A132" s="125"/>
      <c r="B132" s="126"/>
      <c r="C132" s="126"/>
      <c r="D132" s="126"/>
      <c r="E132" s="126"/>
      <c r="F132" s="126"/>
      <c r="G132" s="126"/>
      <c r="H132" s="126"/>
      <c r="I132" s="126"/>
      <c r="J132" s="126"/>
      <c r="K132" s="126"/>
      <c r="L132" s="126"/>
      <c r="M132" s="126"/>
      <c r="N132" s="126"/>
      <c r="O132" s="126"/>
      <c r="P132" s="126"/>
      <c r="Q132" s="127"/>
    </row>
    <row r="133" spans="1:17" ht="18" customHeight="1">
      <c r="A133" s="125"/>
      <c r="B133" s="126"/>
      <c r="C133" s="126"/>
      <c r="D133" s="126"/>
      <c r="E133" s="126"/>
      <c r="F133" s="126"/>
      <c r="G133" s="126"/>
      <c r="H133" s="126"/>
      <c r="I133" s="126"/>
      <c r="J133" s="126"/>
      <c r="K133" s="126"/>
      <c r="L133" s="126"/>
      <c r="M133" s="126"/>
      <c r="N133" s="126"/>
      <c r="O133" s="126"/>
      <c r="P133" s="126"/>
      <c r="Q133" s="127"/>
    </row>
    <row r="134" spans="1:17" ht="18" customHeight="1">
      <c r="A134" s="125"/>
      <c r="B134" s="126"/>
      <c r="C134" s="126"/>
      <c r="D134" s="126"/>
      <c r="E134" s="126"/>
      <c r="F134" s="126"/>
      <c r="G134" s="126"/>
      <c r="H134" s="126"/>
      <c r="I134" s="126"/>
      <c r="J134" s="126"/>
      <c r="K134" s="126"/>
      <c r="L134" s="126"/>
      <c r="M134" s="126"/>
      <c r="N134" s="126"/>
      <c r="O134" s="126"/>
      <c r="P134" s="126"/>
      <c r="Q134" s="127"/>
    </row>
    <row r="135" spans="1:17" ht="18" customHeight="1" thickBot="1">
      <c r="A135" s="128"/>
      <c r="B135" s="129"/>
      <c r="C135" s="129"/>
      <c r="D135" s="129"/>
      <c r="E135" s="129"/>
      <c r="F135" s="129"/>
      <c r="G135" s="129"/>
      <c r="H135" s="129"/>
      <c r="I135" s="129"/>
      <c r="J135" s="129"/>
      <c r="K135" s="129"/>
      <c r="L135" s="129"/>
      <c r="M135" s="129"/>
      <c r="N135" s="129"/>
      <c r="O135" s="129"/>
      <c r="P135" s="129"/>
      <c r="Q135" s="130"/>
    </row>
    <row r="136" spans="1:17" ht="16.5" customHeight="1">
      <c r="A136" s="33"/>
      <c r="B136" s="33"/>
      <c r="C136" s="33"/>
      <c r="D136" s="33"/>
      <c r="E136" s="33"/>
      <c r="F136" s="33"/>
      <c r="G136" s="33"/>
      <c r="H136" s="33"/>
      <c r="I136" s="33"/>
      <c r="J136" s="33"/>
      <c r="K136" s="33"/>
      <c r="L136" s="33"/>
      <c r="M136" s="33"/>
      <c r="N136" s="33"/>
      <c r="O136" s="33"/>
      <c r="P136" s="33"/>
      <c r="Q136" s="33"/>
    </row>
    <row r="137" spans="1:17" ht="17.25">
      <c r="A137" s="4" t="s">
        <v>71</v>
      </c>
      <c r="B137" s="4"/>
    </row>
    <row r="138" spans="1:17" ht="15.75" customHeight="1">
      <c r="A138" s="100"/>
      <c r="B138" s="100"/>
      <c r="C138" s="100"/>
      <c r="D138" s="100"/>
      <c r="E138" s="100"/>
      <c r="F138" s="100"/>
      <c r="G138" s="100"/>
      <c r="H138" s="100"/>
      <c r="I138" s="100"/>
      <c r="J138" s="100"/>
      <c r="K138" s="100"/>
      <c r="L138" s="100"/>
      <c r="M138" s="100"/>
      <c r="N138" s="100"/>
      <c r="O138" s="100"/>
      <c r="P138" s="100"/>
      <c r="Q138" s="100"/>
    </row>
    <row r="139" spans="1:17" s="56" customFormat="1" ht="15.75" customHeight="1">
      <c r="A139" s="214" t="s">
        <v>21</v>
      </c>
      <c r="B139" s="215"/>
      <c r="C139" s="215"/>
      <c r="D139" s="215"/>
      <c r="E139" s="216"/>
      <c r="F139" s="10"/>
      <c r="G139" s="10"/>
      <c r="H139" s="10"/>
      <c r="I139" s="10"/>
      <c r="J139" s="10"/>
    </row>
    <row r="140" spans="1:17" s="56" customFormat="1" ht="15.75" customHeight="1" thickBot="1">
      <c r="A140" s="217" t="s">
        <v>23</v>
      </c>
      <c r="B140" s="217"/>
      <c r="C140" s="217"/>
      <c r="D140" s="218"/>
      <c r="E140" s="219"/>
      <c r="J140" s="203" t="s">
        <v>3</v>
      </c>
      <c r="K140" s="203"/>
      <c r="L140" s="56">
        <v>110</v>
      </c>
    </row>
    <row r="141" spans="1:17" s="56" customFormat="1" ht="15.75" customHeight="1">
      <c r="A141" s="122" t="s">
        <v>59</v>
      </c>
      <c r="B141" s="123"/>
      <c r="C141" s="123"/>
      <c r="D141" s="123"/>
      <c r="E141" s="123"/>
      <c r="F141" s="123"/>
      <c r="G141" s="123"/>
      <c r="H141" s="123"/>
      <c r="I141" s="123"/>
      <c r="J141" s="123"/>
      <c r="K141" s="123"/>
      <c r="L141" s="123"/>
      <c r="M141" s="123"/>
      <c r="N141" s="123"/>
      <c r="O141" s="123"/>
      <c r="P141" s="123"/>
      <c r="Q141" s="124"/>
    </row>
    <row r="142" spans="1:17" s="56" customFormat="1" ht="15.75" customHeight="1">
      <c r="A142" s="125"/>
      <c r="B142" s="126"/>
      <c r="C142" s="126"/>
      <c r="D142" s="126"/>
      <c r="E142" s="126"/>
      <c r="F142" s="126"/>
      <c r="G142" s="126"/>
      <c r="H142" s="126"/>
      <c r="I142" s="126"/>
      <c r="J142" s="126"/>
      <c r="K142" s="126"/>
      <c r="L142" s="126"/>
      <c r="M142" s="126"/>
      <c r="N142" s="126"/>
      <c r="O142" s="126"/>
      <c r="P142" s="126"/>
      <c r="Q142" s="127"/>
    </row>
    <row r="143" spans="1:17" s="56" customFormat="1" ht="15.75" customHeight="1" thickBot="1">
      <c r="A143" s="128"/>
      <c r="B143" s="129"/>
      <c r="C143" s="129"/>
      <c r="D143" s="129"/>
      <c r="E143" s="129"/>
      <c r="F143" s="129"/>
      <c r="G143" s="129"/>
      <c r="H143" s="129"/>
      <c r="I143" s="129"/>
      <c r="J143" s="129"/>
      <c r="K143" s="129"/>
      <c r="L143" s="129"/>
      <c r="M143" s="129"/>
      <c r="N143" s="129"/>
      <c r="O143" s="129"/>
      <c r="P143" s="129"/>
      <c r="Q143" s="130"/>
    </row>
    <row r="144" spans="1:17" s="56" customFormat="1" ht="15.75" customHeight="1">
      <c r="A144" s="220" t="s">
        <v>4</v>
      </c>
      <c r="B144" s="221"/>
      <c r="C144" s="221"/>
      <c r="D144" s="208" t="s">
        <v>36</v>
      </c>
      <c r="E144" s="208" t="s">
        <v>37</v>
      </c>
      <c r="F144" s="208" t="s">
        <v>5</v>
      </c>
      <c r="G144" s="208" t="s">
        <v>6</v>
      </c>
      <c r="H144" s="208" t="s">
        <v>7</v>
      </c>
      <c r="I144" s="208" t="s">
        <v>8</v>
      </c>
      <c r="J144" s="208" t="s">
        <v>9</v>
      </c>
      <c r="K144" s="208"/>
      <c r="L144" s="210" t="s">
        <v>10</v>
      </c>
      <c r="M144" s="210"/>
      <c r="N144" s="210" t="s">
        <v>11</v>
      </c>
      <c r="O144" s="210"/>
      <c r="P144" s="210" t="s">
        <v>12</v>
      </c>
      <c r="Q144" s="212"/>
    </row>
    <row r="145" spans="1:17" s="56" customFormat="1" ht="15.75" customHeight="1" thickBot="1">
      <c r="A145" s="222"/>
      <c r="B145" s="223"/>
      <c r="C145" s="223"/>
      <c r="D145" s="209"/>
      <c r="E145" s="209"/>
      <c r="F145" s="209"/>
      <c r="G145" s="209"/>
      <c r="H145" s="209"/>
      <c r="I145" s="209"/>
      <c r="J145" s="209"/>
      <c r="K145" s="209"/>
      <c r="L145" s="211"/>
      <c r="M145" s="211"/>
      <c r="N145" s="211"/>
      <c r="O145" s="211"/>
      <c r="P145" s="211"/>
      <c r="Q145" s="213"/>
    </row>
    <row r="146" spans="1:17" s="56" customFormat="1" ht="15.75" customHeight="1" thickBot="1">
      <c r="A146" s="228" t="s">
        <v>20</v>
      </c>
      <c r="B146" s="229"/>
      <c r="C146" s="229"/>
      <c r="D146" s="229"/>
      <c r="E146" s="229"/>
      <c r="F146" s="229"/>
      <c r="G146" s="229"/>
      <c r="H146" s="229"/>
      <c r="I146" s="229"/>
      <c r="J146" s="229"/>
      <c r="K146" s="229"/>
      <c r="L146" s="229"/>
      <c r="M146" s="229"/>
      <c r="N146" s="229"/>
      <c r="O146" s="113"/>
      <c r="P146" s="204"/>
      <c r="Q146" s="205"/>
    </row>
    <row r="147" spans="1:17" s="56" customFormat="1" ht="15.75" customHeight="1">
      <c r="A147" s="92"/>
      <c r="B147" s="19" t="str">
        <f>IF(A147="","","～")</f>
        <v/>
      </c>
      <c r="C147" s="94"/>
      <c r="D147" s="90"/>
      <c r="E147" s="8" t="str">
        <f>IF(A147="","",ROUND(D147/60,2))</f>
        <v/>
      </c>
      <c r="F147" s="90"/>
      <c r="G147" s="9" t="str">
        <f>IF(F147="","",ROUND(D147/1000/60/((F147/1000)^2*PI()/4),2))</f>
        <v/>
      </c>
      <c r="H147" s="9" t="str">
        <f>IF(I147="","",ROUND(J147/I147*1000,0))</f>
        <v/>
      </c>
      <c r="I147" s="90"/>
      <c r="J147" s="230" t="str">
        <f>IF(F147="","",ROUND(IF(F147&lt;=50,(0.0126+((0.01739-0.1087*(F147/1000))/(G147)^(1/2)))*(I147/(F147/1000))*(G147^2/(2*9.8)),10.666*$L$140^(-1.85)*(F147/1000)^(-4.87)*(D147/(1000*60))^1.85*I147),3))</f>
        <v/>
      </c>
      <c r="K147" s="230"/>
      <c r="L147" s="193"/>
      <c r="M147" s="193"/>
      <c r="N147" s="193"/>
      <c r="O147" s="193"/>
      <c r="P147" s="206" t="str">
        <f t="shared" ref="P147" si="0">IF(A147="","",J147+L147+N147)</f>
        <v/>
      </c>
      <c r="Q147" s="207"/>
    </row>
    <row r="148" spans="1:17" s="56" customFormat="1" ht="15.75" customHeight="1">
      <c r="A148" s="93"/>
      <c r="B148" s="13" t="str">
        <f t="shared" ref="B148:B151" si="1">IF(A148="","","～")</f>
        <v/>
      </c>
      <c r="C148" s="95"/>
      <c r="D148" s="6" t="str">
        <f>IF(A148="","",$D147)</f>
        <v/>
      </c>
      <c r="E148" s="6" t="str">
        <f t="shared" ref="E148:E151" si="2">IF(A148="","",ROUND(D148/60,2))</f>
        <v/>
      </c>
      <c r="F148" s="91"/>
      <c r="G148" s="11" t="str">
        <f t="shared" ref="G148" si="3">IF(F148="","",ROUND(D148/1000/60/((F148/1000)^2*PI()/4),2))</f>
        <v/>
      </c>
      <c r="H148" s="11" t="str">
        <f t="shared" ref="H148:H151" si="4">IF(I148="","",ROUND(J148/I148*1000,0))</f>
        <v/>
      </c>
      <c r="I148" s="91"/>
      <c r="J148" s="242" t="str">
        <f t="shared" ref="J148:J151" si="5">IF(F148="","",ROUND(IF(F148&lt;=50,(0.0126+((0.01739-0.1087*(F148/1000))/(G148)^(1/2)))*(I148/(F148/1000))*(G148^2/(2*9.8)),10.666*$L$140^(-1.85)*(F148/1000)^(-4.87)*(D148/(1000*60))^1.85*I148),3))</f>
        <v/>
      </c>
      <c r="K148" s="242"/>
      <c r="L148" s="140"/>
      <c r="M148" s="140"/>
      <c r="N148" s="140"/>
      <c r="O148" s="140"/>
      <c r="P148" s="141" t="str">
        <f t="shared" ref="P148:P151" si="6">IF(A148="","",J148+L148+N148)</f>
        <v/>
      </c>
      <c r="Q148" s="142"/>
    </row>
    <row r="149" spans="1:17" s="56" customFormat="1" ht="15.75" customHeight="1">
      <c r="A149" s="93"/>
      <c r="B149" s="13" t="str">
        <f t="shared" ref="B149" si="7">IF(A149="","","～")</f>
        <v/>
      </c>
      <c r="C149" s="95"/>
      <c r="D149" s="6" t="str">
        <f>IF(A149="","",$D147)</f>
        <v/>
      </c>
      <c r="E149" s="6" t="str">
        <f t="shared" ref="E149" si="8">IF(A149="","",ROUND(D149/60,2))</f>
        <v/>
      </c>
      <c r="F149" s="91"/>
      <c r="G149" s="11" t="str">
        <f t="shared" ref="G149" si="9">IF(F149="","",ROUND(D149/1000/60/((F149/1000)^2*PI()/4),2))</f>
        <v/>
      </c>
      <c r="H149" s="11" t="str">
        <f t="shared" ref="H149" si="10">IF(I149="","",ROUND(J149/I149*1000,0))</f>
        <v/>
      </c>
      <c r="I149" s="91"/>
      <c r="J149" s="242" t="str">
        <f t="shared" ref="J149" si="11">IF(F149="","",ROUND(IF(F149&lt;=50,(0.0126+((0.01739-0.1087*(F149/1000))/(G149)^(1/2)))*(I149/(F149/1000))*(G149^2/(2*9.8)),10.666*$L$140^(-1.85)*(F149/1000)^(-4.87)*(D149/(1000*60))^1.85*I149),3))</f>
        <v/>
      </c>
      <c r="K149" s="242"/>
      <c r="L149" s="140"/>
      <c r="M149" s="140"/>
      <c r="N149" s="140"/>
      <c r="O149" s="140"/>
      <c r="P149" s="141" t="str">
        <f t="shared" ref="P149" si="12">IF(A149="","",J149+L149+N149)</f>
        <v/>
      </c>
      <c r="Q149" s="142"/>
    </row>
    <row r="150" spans="1:17" s="56" customFormat="1" ht="15.75" customHeight="1">
      <c r="A150" s="93"/>
      <c r="B150" s="13" t="str">
        <f t="shared" ref="B150" si="13">IF(A150="","","～")</f>
        <v/>
      </c>
      <c r="C150" s="95"/>
      <c r="D150" s="6" t="str">
        <f>IF(A150="","",$D147)</f>
        <v/>
      </c>
      <c r="E150" s="6" t="str">
        <f t="shared" ref="E150" si="14">IF(A150="","",ROUND(D150/60,2))</f>
        <v/>
      </c>
      <c r="F150" s="91"/>
      <c r="G150" s="11" t="str">
        <f t="shared" ref="G150" si="15">IF(F150="","",ROUND(D150/1000/60/((F150/1000)^2*PI()/4),2))</f>
        <v/>
      </c>
      <c r="H150" s="11" t="str">
        <f t="shared" ref="H150" si="16">IF(I150="","",ROUND(J150/I150*1000,0))</f>
        <v/>
      </c>
      <c r="I150" s="91"/>
      <c r="J150" s="242" t="str">
        <f t="shared" ref="J150" si="17">IF(F150="","",ROUND(IF(F150&lt;=50,(0.0126+((0.01739-0.1087*(F150/1000))/(G150)^(1/2)))*(I150/(F150/1000))*(G150^2/(2*9.8)),10.666*$L$140^(-1.85)*(F150/1000)^(-4.87)*(D150/(1000*60))^1.85*I150),3))</f>
        <v/>
      </c>
      <c r="K150" s="242"/>
      <c r="L150" s="140"/>
      <c r="M150" s="140"/>
      <c r="N150" s="140"/>
      <c r="O150" s="140"/>
      <c r="P150" s="141" t="str">
        <f t="shared" ref="P150" si="18">IF(A150="","",J150+L150+N150)</f>
        <v/>
      </c>
      <c r="Q150" s="142"/>
    </row>
    <row r="151" spans="1:17" s="56" customFormat="1" ht="15.75" customHeight="1">
      <c r="A151" s="93"/>
      <c r="B151" s="13" t="str">
        <f t="shared" si="1"/>
        <v/>
      </c>
      <c r="C151" s="95"/>
      <c r="D151" s="6" t="str">
        <f>IF(A151="","",$D147)</f>
        <v/>
      </c>
      <c r="E151" s="6" t="str">
        <f t="shared" si="2"/>
        <v/>
      </c>
      <c r="F151" s="91"/>
      <c r="G151" s="11" t="str">
        <f>IF(F151="","",ROUND(D151/1000/60/((F151/1000)^2*PI()/4),2))</f>
        <v/>
      </c>
      <c r="H151" s="11" t="str">
        <f t="shared" si="4"/>
        <v/>
      </c>
      <c r="I151" s="91"/>
      <c r="J151" s="242" t="str">
        <f t="shared" si="5"/>
        <v/>
      </c>
      <c r="K151" s="242"/>
      <c r="L151" s="140"/>
      <c r="M151" s="140"/>
      <c r="N151" s="140"/>
      <c r="O151" s="140"/>
      <c r="P151" s="141" t="str">
        <f t="shared" si="6"/>
        <v/>
      </c>
      <c r="Q151" s="142"/>
    </row>
    <row r="152" spans="1:17" s="56" customFormat="1" ht="15.75" customHeight="1" thickBot="1">
      <c r="A152" s="224" t="s">
        <v>13</v>
      </c>
      <c r="B152" s="225"/>
      <c r="C152" s="225"/>
      <c r="D152" s="225"/>
      <c r="E152" s="225"/>
      <c r="F152" s="225"/>
      <c r="G152" s="225"/>
      <c r="H152" s="225"/>
      <c r="I152" s="200"/>
      <c r="J152" s="199">
        <f>SUM(J147:K151)</f>
        <v>0</v>
      </c>
      <c r="K152" s="200"/>
      <c r="L152" s="199">
        <f>SUM(L147:M151)</f>
        <v>0</v>
      </c>
      <c r="M152" s="200"/>
      <c r="N152" s="199">
        <f>SUM(N147:O151)</f>
        <v>0</v>
      </c>
      <c r="O152" s="200"/>
      <c r="P152" s="201">
        <f>SUM(P146:Q151)</f>
        <v>0</v>
      </c>
      <c r="Q152" s="202"/>
    </row>
    <row r="153" spans="1:17" s="56" customFormat="1" ht="15.75" customHeight="1">
      <c r="A153" s="161" t="s">
        <v>14</v>
      </c>
      <c r="B153" s="162"/>
      <c r="C153" s="163"/>
      <c r="D153" s="167" t="s">
        <v>36</v>
      </c>
      <c r="E153" s="167" t="s">
        <v>37</v>
      </c>
      <c r="F153" s="169" t="s">
        <v>5</v>
      </c>
      <c r="G153" s="171" t="s">
        <v>6</v>
      </c>
      <c r="H153" s="173"/>
      <c r="I153" s="174"/>
      <c r="J153" s="179" t="s">
        <v>58</v>
      </c>
      <c r="K153" s="180"/>
      <c r="L153" s="183"/>
      <c r="M153" s="184"/>
      <c r="N153" s="184"/>
      <c r="O153" s="184"/>
      <c r="P153" s="184"/>
      <c r="Q153" s="185"/>
    </row>
    <row r="154" spans="1:17" s="56" customFormat="1" ht="15.75" customHeight="1" thickBot="1">
      <c r="A154" s="164"/>
      <c r="B154" s="165"/>
      <c r="C154" s="166"/>
      <c r="D154" s="168"/>
      <c r="E154" s="168"/>
      <c r="F154" s="170"/>
      <c r="G154" s="172"/>
      <c r="H154" s="175"/>
      <c r="I154" s="176"/>
      <c r="J154" s="181"/>
      <c r="K154" s="182"/>
      <c r="L154" s="186"/>
      <c r="M154" s="187"/>
      <c r="N154" s="187"/>
      <c r="O154" s="187"/>
      <c r="P154" s="187"/>
      <c r="Q154" s="188"/>
    </row>
    <row r="155" spans="1:17" s="56" customFormat="1" ht="15.75" customHeight="1">
      <c r="A155" s="192"/>
      <c r="B155" s="193"/>
      <c r="C155" s="193"/>
      <c r="D155" s="8" t="str">
        <f>IF(A155="","",D147)</f>
        <v/>
      </c>
      <c r="E155" s="8" t="str">
        <f t="shared" ref="E155:E158" si="19">IF(A155="","",ROUND(D155/60,2))</f>
        <v/>
      </c>
      <c r="F155" s="90"/>
      <c r="G155" s="14" t="str">
        <f t="shared" ref="G155:G158" si="20">IF(F155="","",ROUND(D155/1000/60/((F155/1000)^2*PI()/4),2))</f>
        <v/>
      </c>
      <c r="H155" s="175"/>
      <c r="I155" s="176"/>
      <c r="J155" s="194"/>
      <c r="K155" s="195"/>
      <c r="L155" s="186"/>
      <c r="M155" s="187"/>
      <c r="N155" s="187"/>
      <c r="O155" s="187"/>
      <c r="P155" s="187"/>
      <c r="Q155" s="188"/>
    </row>
    <row r="156" spans="1:17" s="56" customFormat="1" ht="15.75" customHeight="1">
      <c r="A156" s="196"/>
      <c r="B156" s="140"/>
      <c r="C156" s="140"/>
      <c r="D156" s="6" t="str">
        <f>IF(A156="","",D147)</f>
        <v/>
      </c>
      <c r="E156" s="6" t="str">
        <f t="shared" si="19"/>
        <v/>
      </c>
      <c r="F156" s="91"/>
      <c r="G156" s="15" t="str">
        <f t="shared" si="20"/>
        <v/>
      </c>
      <c r="H156" s="175"/>
      <c r="I156" s="176"/>
      <c r="J156" s="197"/>
      <c r="K156" s="198"/>
      <c r="L156" s="186"/>
      <c r="M156" s="187"/>
      <c r="N156" s="187"/>
      <c r="O156" s="187"/>
      <c r="P156" s="187"/>
      <c r="Q156" s="188"/>
    </row>
    <row r="157" spans="1:17" s="56" customFormat="1" ht="15.75" customHeight="1">
      <c r="A157" s="196"/>
      <c r="B157" s="140"/>
      <c r="C157" s="140"/>
      <c r="D157" s="6" t="str">
        <f>IF(A157="","",D147)</f>
        <v/>
      </c>
      <c r="E157" s="6" t="str">
        <f t="shared" si="19"/>
        <v/>
      </c>
      <c r="F157" s="91"/>
      <c r="G157" s="15" t="str">
        <f t="shared" si="20"/>
        <v/>
      </c>
      <c r="H157" s="175"/>
      <c r="I157" s="176"/>
      <c r="J157" s="197"/>
      <c r="K157" s="198"/>
      <c r="L157" s="186"/>
      <c r="M157" s="187"/>
      <c r="N157" s="187"/>
      <c r="O157" s="187"/>
      <c r="P157" s="187"/>
      <c r="Q157" s="188"/>
    </row>
    <row r="158" spans="1:17" s="56" customFormat="1" ht="15.75" customHeight="1" thickBot="1">
      <c r="A158" s="196"/>
      <c r="B158" s="140"/>
      <c r="C158" s="140"/>
      <c r="D158" s="6" t="str">
        <f>IF(A158="","",D147)</f>
        <v/>
      </c>
      <c r="E158" s="6" t="str">
        <f t="shared" si="19"/>
        <v/>
      </c>
      <c r="F158" s="91"/>
      <c r="G158" s="15" t="str">
        <f t="shared" si="20"/>
        <v/>
      </c>
      <c r="H158" s="177"/>
      <c r="I158" s="178"/>
      <c r="J158" s="197"/>
      <c r="K158" s="198"/>
      <c r="L158" s="186"/>
      <c r="M158" s="187"/>
      <c r="N158" s="187"/>
      <c r="O158" s="187"/>
      <c r="P158" s="187"/>
      <c r="Q158" s="188"/>
    </row>
    <row r="159" spans="1:17" s="56" customFormat="1" ht="15.75" customHeight="1" thickBot="1">
      <c r="A159" s="135" t="s">
        <v>13</v>
      </c>
      <c r="B159" s="136"/>
      <c r="C159" s="136"/>
      <c r="D159" s="136"/>
      <c r="E159" s="136"/>
      <c r="F159" s="136"/>
      <c r="G159" s="136"/>
      <c r="H159" s="136"/>
      <c r="I159" s="137"/>
      <c r="J159" s="138">
        <f>SUM(J155:J158)</f>
        <v>0</v>
      </c>
      <c r="K159" s="139"/>
      <c r="L159" s="189"/>
      <c r="M159" s="190"/>
      <c r="N159" s="190"/>
      <c r="O159" s="190"/>
      <c r="P159" s="190"/>
      <c r="Q159" s="191"/>
    </row>
    <row r="160" spans="1:17" s="56" customFormat="1" ht="15.75" customHeight="1" thickBot="1">
      <c r="A160" s="145" t="s">
        <v>19</v>
      </c>
      <c r="B160" s="146"/>
      <c r="C160" s="146"/>
      <c r="D160" s="146"/>
      <c r="E160" s="146"/>
      <c r="F160" s="146"/>
      <c r="G160" s="146"/>
      <c r="H160" s="146"/>
      <c r="I160" s="146"/>
      <c r="J160" s="146" t="str">
        <f>IF(D140="","","給水系統  "&amp;D140)</f>
        <v/>
      </c>
      <c r="K160" s="146"/>
      <c r="L160" s="146"/>
      <c r="M160" s="146"/>
      <c r="N160" s="147"/>
      <c r="O160" s="148">
        <f>P152+J159</f>
        <v>0</v>
      </c>
      <c r="P160" s="149"/>
      <c r="Q160" s="150"/>
    </row>
    <row r="161" spans="1:17" s="56" customFormat="1" ht="15.75" customHeight="1">
      <c r="A161" s="151" t="s">
        <v>60</v>
      </c>
      <c r="B161" s="152"/>
      <c r="C161" s="152"/>
      <c r="D161" s="152"/>
      <c r="E161" s="152"/>
      <c r="F161" s="152"/>
      <c r="G161" s="152"/>
      <c r="H161" s="152"/>
      <c r="I161" s="152"/>
      <c r="J161" s="152"/>
      <c r="K161" s="152"/>
      <c r="L161" s="152"/>
      <c r="M161" s="152"/>
      <c r="N161" s="152"/>
      <c r="O161" s="152"/>
      <c r="P161" s="152"/>
      <c r="Q161" s="153"/>
    </row>
    <row r="162" spans="1:17" s="56" customFormat="1" ht="15.75" customHeight="1">
      <c r="A162" s="154"/>
      <c r="B162" s="155"/>
      <c r="C162" s="155"/>
      <c r="D162" s="155"/>
      <c r="E162" s="155"/>
      <c r="F162" s="155"/>
      <c r="G162" s="155"/>
      <c r="H162" s="155"/>
      <c r="I162" s="155"/>
      <c r="J162" s="155"/>
      <c r="K162" s="155"/>
      <c r="L162" s="155"/>
      <c r="M162" s="155"/>
      <c r="N162" s="155"/>
      <c r="O162" s="155"/>
      <c r="P162" s="155"/>
      <c r="Q162" s="156"/>
    </row>
    <row r="163" spans="1:17" s="56" customFormat="1" ht="15.75" customHeight="1" thickBot="1">
      <c r="A163" s="157"/>
      <c r="B163" s="158"/>
      <c r="C163" s="158"/>
      <c r="D163" s="158"/>
      <c r="E163" s="158"/>
      <c r="F163" s="158"/>
      <c r="G163" s="158"/>
      <c r="H163" s="158"/>
      <c r="I163" s="158"/>
      <c r="J163" s="158"/>
      <c r="K163" s="158"/>
      <c r="L163" s="158"/>
      <c r="M163" s="158"/>
      <c r="N163" s="158"/>
      <c r="O163" s="158"/>
      <c r="P163" s="158"/>
      <c r="Q163" s="159"/>
    </row>
    <row r="164" spans="1:17" ht="11.25" customHeight="1">
      <c r="A164" s="101"/>
      <c r="B164" s="101"/>
      <c r="C164" s="101"/>
      <c r="D164" s="101"/>
      <c r="E164" s="101"/>
      <c r="F164" s="101"/>
      <c r="G164" s="101"/>
      <c r="H164" s="101"/>
      <c r="I164" s="101"/>
      <c r="J164" s="101"/>
      <c r="K164" s="101"/>
      <c r="L164" s="101"/>
      <c r="M164" s="101"/>
      <c r="N164" s="101"/>
      <c r="O164" s="101"/>
      <c r="P164" s="101"/>
      <c r="Q164" s="101"/>
    </row>
    <row r="165" spans="1:17" ht="11.25" customHeight="1">
      <c r="A165" s="20"/>
      <c r="B165" s="20"/>
      <c r="C165" s="20"/>
      <c r="D165" s="20"/>
      <c r="E165" s="20"/>
      <c r="F165" s="20"/>
      <c r="G165" s="20"/>
      <c r="H165" s="20"/>
      <c r="I165" s="20"/>
      <c r="J165" s="20"/>
      <c r="K165" s="20"/>
      <c r="L165" s="20"/>
      <c r="M165" s="20"/>
      <c r="N165" s="20"/>
      <c r="O165" s="20"/>
      <c r="P165" s="20"/>
      <c r="Q165" s="20"/>
    </row>
    <row r="166" spans="1:17" s="56" customFormat="1" ht="15.75" customHeight="1">
      <c r="A166" s="214" t="s">
        <v>21</v>
      </c>
      <c r="B166" s="215"/>
      <c r="C166" s="215"/>
      <c r="D166" s="215"/>
      <c r="E166" s="216"/>
      <c r="F166" s="10"/>
      <c r="G166" s="10"/>
      <c r="H166" s="10"/>
      <c r="I166" s="10"/>
      <c r="J166" s="10"/>
    </row>
    <row r="167" spans="1:17" s="56" customFormat="1" ht="15.75" customHeight="1" thickBot="1">
      <c r="A167" s="217" t="s">
        <v>23</v>
      </c>
      <c r="B167" s="217"/>
      <c r="C167" s="217"/>
      <c r="D167" s="218"/>
      <c r="E167" s="219"/>
      <c r="J167" s="203" t="s">
        <v>3</v>
      </c>
      <c r="K167" s="203"/>
      <c r="L167" s="56">
        <v>110</v>
      </c>
    </row>
    <row r="168" spans="1:17" s="56" customFormat="1" ht="15.75" customHeight="1">
      <c r="A168" s="122" t="s">
        <v>59</v>
      </c>
      <c r="B168" s="123"/>
      <c r="C168" s="123"/>
      <c r="D168" s="123"/>
      <c r="E168" s="123"/>
      <c r="F168" s="123"/>
      <c r="G168" s="123"/>
      <c r="H168" s="123"/>
      <c r="I168" s="123"/>
      <c r="J168" s="123"/>
      <c r="K168" s="123"/>
      <c r="L168" s="123"/>
      <c r="M168" s="123"/>
      <c r="N168" s="123"/>
      <c r="O168" s="123"/>
      <c r="P168" s="123"/>
      <c r="Q168" s="124"/>
    </row>
    <row r="169" spans="1:17" s="56" customFormat="1" ht="15.75" customHeight="1">
      <c r="A169" s="125"/>
      <c r="B169" s="126"/>
      <c r="C169" s="126"/>
      <c r="D169" s="126"/>
      <c r="E169" s="126"/>
      <c r="F169" s="126"/>
      <c r="G169" s="126"/>
      <c r="H169" s="126"/>
      <c r="I169" s="126"/>
      <c r="J169" s="126"/>
      <c r="K169" s="126"/>
      <c r="L169" s="126"/>
      <c r="M169" s="126"/>
      <c r="N169" s="126"/>
      <c r="O169" s="126"/>
      <c r="P169" s="126"/>
      <c r="Q169" s="127"/>
    </row>
    <row r="170" spans="1:17" s="56" customFormat="1" ht="15.75" customHeight="1" thickBot="1">
      <c r="A170" s="128"/>
      <c r="B170" s="129"/>
      <c r="C170" s="129"/>
      <c r="D170" s="129"/>
      <c r="E170" s="129"/>
      <c r="F170" s="129"/>
      <c r="G170" s="129"/>
      <c r="H170" s="129"/>
      <c r="I170" s="129"/>
      <c r="J170" s="129"/>
      <c r="K170" s="129"/>
      <c r="L170" s="129"/>
      <c r="M170" s="129"/>
      <c r="N170" s="129"/>
      <c r="O170" s="129"/>
      <c r="P170" s="129"/>
      <c r="Q170" s="130"/>
    </row>
    <row r="171" spans="1:17" s="56" customFormat="1" ht="15.75" customHeight="1">
      <c r="A171" s="220" t="s">
        <v>4</v>
      </c>
      <c r="B171" s="221"/>
      <c r="C171" s="221"/>
      <c r="D171" s="208" t="s">
        <v>36</v>
      </c>
      <c r="E171" s="208" t="s">
        <v>37</v>
      </c>
      <c r="F171" s="208" t="s">
        <v>5</v>
      </c>
      <c r="G171" s="208" t="s">
        <v>6</v>
      </c>
      <c r="H171" s="208" t="s">
        <v>7</v>
      </c>
      <c r="I171" s="208" t="s">
        <v>8</v>
      </c>
      <c r="J171" s="208" t="s">
        <v>9</v>
      </c>
      <c r="K171" s="208"/>
      <c r="L171" s="210" t="s">
        <v>10</v>
      </c>
      <c r="M171" s="210"/>
      <c r="N171" s="210" t="s">
        <v>11</v>
      </c>
      <c r="O171" s="210"/>
      <c r="P171" s="210" t="s">
        <v>12</v>
      </c>
      <c r="Q171" s="212"/>
    </row>
    <row r="172" spans="1:17" s="56" customFormat="1" ht="15.75" customHeight="1" thickBot="1">
      <c r="A172" s="222"/>
      <c r="B172" s="223"/>
      <c r="C172" s="223"/>
      <c r="D172" s="209"/>
      <c r="E172" s="209"/>
      <c r="F172" s="209"/>
      <c r="G172" s="209"/>
      <c r="H172" s="209"/>
      <c r="I172" s="209"/>
      <c r="J172" s="209"/>
      <c r="K172" s="209"/>
      <c r="L172" s="211"/>
      <c r="M172" s="211"/>
      <c r="N172" s="211"/>
      <c r="O172" s="211"/>
      <c r="P172" s="211"/>
      <c r="Q172" s="213"/>
    </row>
    <row r="173" spans="1:17" s="56" customFormat="1" ht="15.75" customHeight="1" thickBot="1">
      <c r="A173" s="228" t="s">
        <v>20</v>
      </c>
      <c r="B173" s="229"/>
      <c r="C173" s="229"/>
      <c r="D173" s="229"/>
      <c r="E173" s="229"/>
      <c r="F173" s="229"/>
      <c r="G173" s="229"/>
      <c r="H173" s="229"/>
      <c r="I173" s="229"/>
      <c r="J173" s="229"/>
      <c r="K173" s="229"/>
      <c r="L173" s="229"/>
      <c r="M173" s="229"/>
      <c r="N173" s="229"/>
      <c r="O173" s="113"/>
      <c r="P173" s="204"/>
      <c r="Q173" s="205"/>
    </row>
    <row r="174" spans="1:17" s="56" customFormat="1" ht="15.75" customHeight="1">
      <c r="A174" s="92"/>
      <c r="B174" s="19" t="str">
        <f>IF(A174="","","～")</f>
        <v/>
      </c>
      <c r="C174" s="94"/>
      <c r="D174" s="90"/>
      <c r="E174" s="8" t="str">
        <f>IF(A174="","",ROUND(D174/60,2))</f>
        <v/>
      </c>
      <c r="F174" s="90"/>
      <c r="G174" s="9" t="str">
        <f>IF(F174="","",ROUND(D174/1000/60/((F174/1000)^2*PI()/4),2))</f>
        <v/>
      </c>
      <c r="H174" s="9" t="str">
        <f>IF(I174="","",ROUND(J174/I174*1000,0))</f>
        <v/>
      </c>
      <c r="I174" s="90"/>
      <c r="J174" s="230" t="str">
        <f>IF(F174="","",ROUND(IF(F174&lt;=50,(0.0126+((0.01739-0.1087*(F174/1000))/(G174)^(1/2)))*(I174/(F174/1000))*(G174^2/(2*9.8)),10.666*$L$140^(-1.85)*(F174/1000)^(-4.87)*(D174/(1000*60))^1.85*I174),3))</f>
        <v/>
      </c>
      <c r="K174" s="230"/>
      <c r="L174" s="193"/>
      <c r="M174" s="193"/>
      <c r="N174" s="193"/>
      <c r="O174" s="193"/>
      <c r="P174" s="206" t="str">
        <f t="shared" ref="P174:P178" si="21">IF(A174="","",J174+L174+N174)</f>
        <v/>
      </c>
      <c r="Q174" s="207"/>
    </row>
    <row r="175" spans="1:17" s="56" customFormat="1" ht="15.75" customHeight="1">
      <c r="A175" s="93"/>
      <c r="B175" s="13" t="str">
        <f t="shared" ref="B175:B178" si="22">IF(A175="","","～")</f>
        <v/>
      </c>
      <c r="C175" s="95"/>
      <c r="D175" s="6" t="str">
        <f>IF(A175="","",$D174)</f>
        <v/>
      </c>
      <c r="E175" s="6" t="str">
        <f t="shared" ref="E175:E178" si="23">IF(A175="","",ROUND(D175/60,2))</f>
        <v/>
      </c>
      <c r="F175" s="91"/>
      <c r="G175" s="11" t="str">
        <f t="shared" ref="G175:G177" si="24">IF(F175="","",ROUND(D175/1000/60/((F175/1000)^2*PI()/4),2))</f>
        <v/>
      </c>
      <c r="H175" s="11" t="str">
        <f t="shared" ref="H175:H178" si="25">IF(I175="","",ROUND(J175/I175*1000,0))</f>
        <v/>
      </c>
      <c r="I175" s="91"/>
      <c r="J175" s="242" t="str">
        <f t="shared" ref="J175:J178" si="26">IF(F175="","",ROUND(IF(F175&lt;=50,(0.0126+((0.01739-0.1087*(F175/1000))/(G175)^(1/2)))*(I175/(F175/1000))*(G175^2/(2*9.8)),10.666*$L$140^(-1.85)*(F175/1000)^(-4.87)*(D175/(1000*60))^1.85*I175),3))</f>
        <v/>
      </c>
      <c r="K175" s="242"/>
      <c r="L175" s="140"/>
      <c r="M175" s="140"/>
      <c r="N175" s="140"/>
      <c r="O175" s="140"/>
      <c r="P175" s="141" t="str">
        <f t="shared" si="21"/>
        <v/>
      </c>
      <c r="Q175" s="142"/>
    </row>
    <row r="176" spans="1:17" s="56" customFormat="1" ht="15.75" customHeight="1">
      <c r="A176" s="93"/>
      <c r="B176" s="13" t="str">
        <f t="shared" si="22"/>
        <v/>
      </c>
      <c r="C176" s="95"/>
      <c r="D176" s="6" t="str">
        <f>IF(A176="","",$D174)</f>
        <v/>
      </c>
      <c r="E176" s="6" t="str">
        <f t="shared" si="23"/>
        <v/>
      </c>
      <c r="F176" s="91"/>
      <c r="G176" s="11" t="str">
        <f t="shared" si="24"/>
        <v/>
      </c>
      <c r="H176" s="11" t="str">
        <f t="shared" si="25"/>
        <v/>
      </c>
      <c r="I176" s="91"/>
      <c r="J176" s="242" t="str">
        <f t="shared" si="26"/>
        <v/>
      </c>
      <c r="K176" s="242"/>
      <c r="L176" s="140"/>
      <c r="M176" s="140"/>
      <c r="N176" s="140"/>
      <c r="O176" s="140"/>
      <c r="P176" s="141" t="str">
        <f t="shared" si="21"/>
        <v/>
      </c>
      <c r="Q176" s="142"/>
    </row>
    <row r="177" spans="1:17" s="56" customFormat="1" ht="15.75" customHeight="1">
      <c r="A177" s="93"/>
      <c r="B177" s="13" t="str">
        <f t="shared" si="22"/>
        <v/>
      </c>
      <c r="C177" s="95"/>
      <c r="D177" s="6" t="str">
        <f>IF(A177="","",$D174)</f>
        <v/>
      </c>
      <c r="E177" s="6" t="str">
        <f t="shared" si="23"/>
        <v/>
      </c>
      <c r="F177" s="91"/>
      <c r="G177" s="11" t="str">
        <f t="shared" si="24"/>
        <v/>
      </c>
      <c r="H177" s="11" t="str">
        <f t="shared" si="25"/>
        <v/>
      </c>
      <c r="I177" s="91"/>
      <c r="J177" s="242" t="str">
        <f t="shared" si="26"/>
        <v/>
      </c>
      <c r="K177" s="242"/>
      <c r="L177" s="140"/>
      <c r="M177" s="140"/>
      <c r="N177" s="140"/>
      <c r="O177" s="140"/>
      <c r="P177" s="141" t="str">
        <f t="shared" si="21"/>
        <v/>
      </c>
      <c r="Q177" s="142"/>
    </row>
    <row r="178" spans="1:17" s="56" customFormat="1" ht="15.75" customHeight="1">
      <c r="A178" s="93"/>
      <c r="B178" s="13" t="str">
        <f t="shared" si="22"/>
        <v/>
      </c>
      <c r="C178" s="95"/>
      <c r="D178" s="6" t="str">
        <f>IF(A178="","",$D174)</f>
        <v/>
      </c>
      <c r="E178" s="6" t="str">
        <f t="shared" si="23"/>
        <v/>
      </c>
      <c r="F178" s="91"/>
      <c r="G178" s="11" t="str">
        <f>IF(F178="","",ROUND(D178/1000/60/((F178/1000)^2*PI()/4),2))</f>
        <v/>
      </c>
      <c r="H178" s="11" t="str">
        <f t="shared" si="25"/>
        <v/>
      </c>
      <c r="I178" s="91"/>
      <c r="J178" s="242" t="str">
        <f t="shared" si="26"/>
        <v/>
      </c>
      <c r="K178" s="242"/>
      <c r="L178" s="140"/>
      <c r="M178" s="140"/>
      <c r="N178" s="140"/>
      <c r="O178" s="140"/>
      <c r="P178" s="141" t="str">
        <f t="shared" si="21"/>
        <v/>
      </c>
      <c r="Q178" s="142"/>
    </row>
    <row r="179" spans="1:17" s="56" customFormat="1" ht="15.75" customHeight="1" thickBot="1">
      <c r="A179" s="224" t="s">
        <v>13</v>
      </c>
      <c r="B179" s="225"/>
      <c r="C179" s="225"/>
      <c r="D179" s="225"/>
      <c r="E179" s="225"/>
      <c r="F179" s="225"/>
      <c r="G179" s="225"/>
      <c r="H179" s="225"/>
      <c r="I179" s="200"/>
      <c r="J179" s="199">
        <f>SUM(J174:K178)</f>
        <v>0</v>
      </c>
      <c r="K179" s="200"/>
      <c r="L179" s="199">
        <f>SUM(L174:M178)</f>
        <v>0</v>
      </c>
      <c r="M179" s="200"/>
      <c r="N179" s="199">
        <f>SUM(N174:O178)</f>
        <v>0</v>
      </c>
      <c r="O179" s="200"/>
      <c r="P179" s="201">
        <f>SUM(P173:Q178)</f>
        <v>0</v>
      </c>
      <c r="Q179" s="202"/>
    </row>
    <row r="180" spans="1:17" s="56" customFormat="1" ht="15.75" customHeight="1">
      <c r="A180" s="161" t="s">
        <v>14</v>
      </c>
      <c r="B180" s="162"/>
      <c r="C180" s="163"/>
      <c r="D180" s="167" t="s">
        <v>36</v>
      </c>
      <c r="E180" s="167" t="s">
        <v>37</v>
      </c>
      <c r="F180" s="169" t="s">
        <v>5</v>
      </c>
      <c r="G180" s="171" t="s">
        <v>6</v>
      </c>
      <c r="H180" s="173"/>
      <c r="I180" s="174"/>
      <c r="J180" s="179" t="s">
        <v>58</v>
      </c>
      <c r="K180" s="180"/>
      <c r="L180" s="183"/>
      <c r="M180" s="184"/>
      <c r="N180" s="184"/>
      <c r="O180" s="184"/>
      <c r="P180" s="184"/>
      <c r="Q180" s="185"/>
    </row>
    <row r="181" spans="1:17" s="56" customFormat="1" ht="15.75" customHeight="1" thickBot="1">
      <c r="A181" s="164"/>
      <c r="B181" s="165"/>
      <c r="C181" s="166"/>
      <c r="D181" s="168"/>
      <c r="E181" s="168"/>
      <c r="F181" s="170"/>
      <c r="G181" s="172"/>
      <c r="H181" s="175"/>
      <c r="I181" s="176"/>
      <c r="J181" s="181"/>
      <c r="K181" s="182"/>
      <c r="L181" s="186"/>
      <c r="M181" s="187"/>
      <c r="N181" s="187"/>
      <c r="O181" s="187"/>
      <c r="P181" s="187"/>
      <c r="Q181" s="188"/>
    </row>
    <row r="182" spans="1:17" s="56" customFormat="1" ht="15.75" customHeight="1">
      <c r="A182" s="192"/>
      <c r="B182" s="193"/>
      <c r="C182" s="193"/>
      <c r="D182" s="8" t="str">
        <f>IF(A182="","",D174)</f>
        <v/>
      </c>
      <c r="E182" s="8" t="str">
        <f t="shared" ref="E182:E185" si="27">IF(A182="","",ROUND(D182/60,2))</f>
        <v/>
      </c>
      <c r="F182" s="90"/>
      <c r="G182" s="14" t="str">
        <f t="shared" ref="G182:G185" si="28">IF(F182="","",ROUND(D182/1000/60/((F182/1000)^2*PI()/4),2))</f>
        <v/>
      </c>
      <c r="H182" s="175"/>
      <c r="I182" s="176"/>
      <c r="J182" s="194"/>
      <c r="K182" s="195"/>
      <c r="L182" s="186"/>
      <c r="M182" s="187"/>
      <c r="N182" s="187"/>
      <c r="O182" s="187"/>
      <c r="P182" s="187"/>
      <c r="Q182" s="188"/>
    </row>
    <row r="183" spans="1:17" s="56" customFormat="1" ht="15.75" customHeight="1">
      <c r="A183" s="196"/>
      <c r="B183" s="140"/>
      <c r="C183" s="140"/>
      <c r="D183" s="6" t="str">
        <f>IF(A183="","",D174)</f>
        <v/>
      </c>
      <c r="E183" s="6" t="str">
        <f t="shared" si="27"/>
        <v/>
      </c>
      <c r="F183" s="91"/>
      <c r="G183" s="15" t="str">
        <f t="shared" si="28"/>
        <v/>
      </c>
      <c r="H183" s="175"/>
      <c r="I183" s="176"/>
      <c r="J183" s="197"/>
      <c r="K183" s="198"/>
      <c r="L183" s="186"/>
      <c r="M183" s="187"/>
      <c r="N183" s="187"/>
      <c r="O183" s="187"/>
      <c r="P183" s="187"/>
      <c r="Q183" s="188"/>
    </row>
    <row r="184" spans="1:17" s="56" customFormat="1" ht="15.75" customHeight="1">
      <c r="A184" s="196"/>
      <c r="B184" s="140"/>
      <c r="C184" s="140"/>
      <c r="D184" s="6" t="str">
        <f>IF(A184="","",D174)</f>
        <v/>
      </c>
      <c r="E184" s="6" t="str">
        <f t="shared" si="27"/>
        <v/>
      </c>
      <c r="F184" s="91"/>
      <c r="G184" s="15" t="str">
        <f t="shared" si="28"/>
        <v/>
      </c>
      <c r="H184" s="175"/>
      <c r="I184" s="176"/>
      <c r="J184" s="197"/>
      <c r="K184" s="198"/>
      <c r="L184" s="186"/>
      <c r="M184" s="187"/>
      <c r="N184" s="187"/>
      <c r="O184" s="187"/>
      <c r="P184" s="187"/>
      <c r="Q184" s="188"/>
    </row>
    <row r="185" spans="1:17" s="56" customFormat="1" ht="15.75" customHeight="1" thickBot="1">
      <c r="A185" s="196"/>
      <c r="B185" s="140"/>
      <c r="C185" s="140"/>
      <c r="D185" s="6" t="str">
        <f>IF(A185="","",D174)</f>
        <v/>
      </c>
      <c r="E185" s="6" t="str">
        <f t="shared" si="27"/>
        <v/>
      </c>
      <c r="F185" s="91"/>
      <c r="G185" s="15" t="str">
        <f t="shared" si="28"/>
        <v/>
      </c>
      <c r="H185" s="177"/>
      <c r="I185" s="178"/>
      <c r="J185" s="197"/>
      <c r="K185" s="198"/>
      <c r="L185" s="186"/>
      <c r="M185" s="187"/>
      <c r="N185" s="187"/>
      <c r="O185" s="187"/>
      <c r="P185" s="187"/>
      <c r="Q185" s="188"/>
    </row>
    <row r="186" spans="1:17" s="56" customFormat="1" ht="15.75" customHeight="1" thickBot="1">
      <c r="A186" s="135" t="s">
        <v>13</v>
      </c>
      <c r="B186" s="136"/>
      <c r="C186" s="136"/>
      <c r="D186" s="136"/>
      <c r="E186" s="136"/>
      <c r="F186" s="136"/>
      <c r="G186" s="136"/>
      <c r="H186" s="136"/>
      <c r="I186" s="137"/>
      <c r="J186" s="138">
        <f>SUM(J182:J185)</f>
        <v>0</v>
      </c>
      <c r="K186" s="139"/>
      <c r="L186" s="189"/>
      <c r="M186" s="190"/>
      <c r="N186" s="190"/>
      <c r="O186" s="190"/>
      <c r="P186" s="190"/>
      <c r="Q186" s="191"/>
    </row>
    <row r="187" spans="1:17" s="56" customFormat="1" ht="15.75" customHeight="1" thickBot="1">
      <c r="A187" s="145" t="s">
        <v>19</v>
      </c>
      <c r="B187" s="146"/>
      <c r="C187" s="146"/>
      <c r="D187" s="146"/>
      <c r="E187" s="146"/>
      <c r="F187" s="146"/>
      <c r="G187" s="146"/>
      <c r="H187" s="146"/>
      <c r="I187" s="146"/>
      <c r="J187" s="146" t="str">
        <f>IF(D167="","","給水系統  "&amp;D167)</f>
        <v/>
      </c>
      <c r="K187" s="146"/>
      <c r="L187" s="146"/>
      <c r="M187" s="146"/>
      <c r="N187" s="147"/>
      <c r="O187" s="148">
        <f>P179+J186</f>
        <v>0</v>
      </c>
      <c r="P187" s="149"/>
      <c r="Q187" s="150"/>
    </row>
    <row r="188" spans="1:17" s="56" customFormat="1" ht="15.75" customHeight="1">
      <c r="A188" s="151" t="s">
        <v>60</v>
      </c>
      <c r="B188" s="152"/>
      <c r="C188" s="152"/>
      <c r="D188" s="152"/>
      <c r="E188" s="152"/>
      <c r="F188" s="152"/>
      <c r="G188" s="152"/>
      <c r="H188" s="152"/>
      <c r="I188" s="152"/>
      <c r="J188" s="152"/>
      <c r="K188" s="152"/>
      <c r="L188" s="152"/>
      <c r="M188" s="152"/>
      <c r="N188" s="152"/>
      <c r="O188" s="152"/>
      <c r="P188" s="152"/>
      <c r="Q188" s="153"/>
    </row>
    <row r="189" spans="1:17" s="56" customFormat="1" ht="15.75" customHeight="1">
      <c r="A189" s="154"/>
      <c r="B189" s="155"/>
      <c r="C189" s="155"/>
      <c r="D189" s="155"/>
      <c r="E189" s="155"/>
      <c r="F189" s="155"/>
      <c r="G189" s="155"/>
      <c r="H189" s="155"/>
      <c r="I189" s="155"/>
      <c r="J189" s="155"/>
      <c r="K189" s="155"/>
      <c r="L189" s="155"/>
      <c r="M189" s="155"/>
      <c r="N189" s="155"/>
      <c r="O189" s="155"/>
      <c r="P189" s="155"/>
      <c r="Q189" s="156"/>
    </row>
    <row r="190" spans="1:17" s="56" customFormat="1" ht="15.75" customHeight="1" thickBot="1">
      <c r="A190" s="157"/>
      <c r="B190" s="158"/>
      <c r="C190" s="158"/>
      <c r="D190" s="158"/>
      <c r="E190" s="158"/>
      <c r="F190" s="158"/>
      <c r="G190" s="158"/>
      <c r="H190" s="158"/>
      <c r="I190" s="158"/>
      <c r="J190" s="158"/>
      <c r="K190" s="158"/>
      <c r="L190" s="158"/>
      <c r="M190" s="158"/>
      <c r="N190" s="158"/>
      <c r="O190" s="158"/>
      <c r="P190" s="158"/>
      <c r="Q190" s="159"/>
    </row>
    <row r="191" spans="1:17" ht="15.75" customHeight="1">
      <c r="A191" s="102"/>
      <c r="B191" s="102"/>
      <c r="C191" s="102"/>
      <c r="D191" s="102"/>
      <c r="E191" s="102"/>
      <c r="F191" s="102"/>
      <c r="G191" s="102"/>
      <c r="H191" s="102"/>
      <c r="I191" s="102"/>
      <c r="J191" s="102"/>
      <c r="K191" s="102"/>
      <c r="L191" s="102"/>
      <c r="M191" s="102"/>
      <c r="N191" s="102"/>
      <c r="O191" s="102"/>
      <c r="P191" s="102"/>
      <c r="Q191" s="102"/>
    </row>
    <row r="192" spans="1:17" ht="15.75" customHeight="1">
      <c r="A192" s="27"/>
      <c r="B192" s="27"/>
      <c r="C192" s="27"/>
      <c r="D192" s="27"/>
      <c r="E192" s="27"/>
      <c r="F192" s="27"/>
      <c r="G192" s="27"/>
      <c r="H192" s="27"/>
      <c r="I192" s="27"/>
      <c r="J192" s="27"/>
      <c r="K192" s="27"/>
      <c r="L192" s="27"/>
      <c r="M192" s="27"/>
      <c r="N192" s="27"/>
      <c r="O192" s="27"/>
      <c r="P192" s="27"/>
      <c r="Q192" s="27"/>
    </row>
    <row r="193" spans="1:17" s="56" customFormat="1" ht="15.75" customHeight="1">
      <c r="A193" s="214" t="s">
        <v>21</v>
      </c>
      <c r="B193" s="215"/>
      <c r="C193" s="215"/>
      <c r="D193" s="215"/>
      <c r="E193" s="216"/>
      <c r="F193" s="10"/>
      <c r="G193" s="10"/>
      <c r="H193" s="10"/>
      <c r="I193" s="10"/>
      <c r="J193" s="10"/>
    </row>
    <row r="194" spans="1:17" s="56" customFormat="1" ht="15.75" customHeight="1" thickBot="1">
      <c r="A194" s="217" t="s">
        <v>23</v>
      </c>
      <c r="B194" s="217"/>
      <c r="C194" s="217"/>
      <c r="D194" s="218"/>
      <c r="E194" s="219"/>
      <c r="J194" s="203" t="s">
        <v>3</v>
      </c>
      <c r="K194" s="203"/>
      <c r="L194" s="56">
        <v>110</v>
      </c>
    </row>
    <row r="195" spans="1:17" s="56" customFormat="1" ht="15.75" customHeight="1">
      <c r="A195" s="122" t="s">
        <v>59</v>
      </c>
      <c r="B195" s="123"/>
      <c r="C195" s="123"/>
      <c r="D195" s="123"/>
      <c r="E195" s="123"/>
      <c r="F195" s="123"/>
      <c r="G195" s="123"/>
      <c r="H195" s="123"/>
      <c r="I195" s="123"/>
      <c r="J195" s="123"/>
      <c r="K195" s="123"/>
      <c r="L195" s="123"/>
      <c r="M195" s="123"/>
      <c r="N195" s="123"/>
      <c r="O195" s="123"/>
      <c r="P195" s="123"/>
      <c r="Q195" s="124"/>
    </row>
    <row r="196" spans="1:17" s="56" customFormat="1" ht="15.75" customHeight="1">
      <c r="A196" s="125"/>
      <c r="B196" s="126"/>
      <c r="C196" s="126"/>
      <c r="D196" s="126"/>
      <c r="E196" s="126"/>
      <c r="F196" s="126"/>
      <c r="G196" s="126"/>
      <c r="H196" s="126"/>
      <c r="I196" s="126"/>
      <c r="J196" s="126"/>
      <c r="K196" s="126"/>
      <c r="L196" s="126"/>
      <c r="M196" s="126"/>
      <c r="N196" s="126"/>
      <c r="O196" s="126"/>
      <c r="P196" s="126"/>
      <c r="Q196" s="127"/>
    </row>
    <row r="197" spans="1:17" s="56" customFormat="1" ht="15.75" customHeight="1" thickBot="1">
      <c r="A197" s="128"/>
      <c r="B197" s="129"/>
      <c r="C197" s="129"/>
      <c r="D197" s="129"/>
      <c r="E197" s="129"/>
      <c r="F197" s="129"/>
      <c r="G197" s="129"/>
      <c r="H197" s="129"/>
      <c r="I197" s="129"/>
      <c r="J197" s="129"/>
      <c r="K197" s="129"/>
      <c r="L197" s="129"/>
      <c r="M197" s="129"/>
      <c r="N197" s="129"/>
      <c r="O197" s="129"/>
      <c r="P197" s="129"/>
      <c r="Q197" s="130"/>
    </row>
    <row r="198" spans="1:17" s="56" customFormat="1" ht="15.75" customHeight="1">
      <c r="A198" s="220" t="s">
        <v>4</v>
      </c>
      <c r="B198" s="221"/>
      <c r="C198" s="221"/>
      <c r="D198" s="208" t="s">
        <v>36</v>
      </c>
      <c r="E198" s="208" t="s">
        <v>37</v>
      </c>
      <c r="F198" s="208" t="s">
        <v>5</v>
      </c>
      <c r="G198" s="208" t="s">
        <v>6</v>
      </c>
      <c r="H198" s="208" t="s">
        <v>7</v>
      </c>
      <c r="I198" s="208" t="s">
        <v>8</v>
      </c>
      <c r="J198" s="208" t="s">
        <v>9</v>
      </c>
      <c r="K198" s="208"/>
      <c r="L198" s="210" t="s">
        <v>10</v>
      </c>
      <c r="M198" s="210"/>
      <c r="N198" s="210" t="s">
        <v>11</v>
      </c>
      <c r="O198" s="210"/>
      <c r="P198" s="210" t="s">
        <v>12</v>
      </c>
      <c r="Q198" s="212"/>
    </row>
    <row r="199" spans="1:17" s="56" customFormat="1" ht="15.75" customHeight="1" thickBot="1">
      <c r="A199" s="222"/>
      <c r="B199" s="223"/>
      <c r="C199" s="223"/>
      <c r="D199" s="209"/>
      <c r="E199" s="209"/>
      <c r="F199" s="209"/>
      <c r="G199" s="209"/>
      <c r="H199" s="209"/>
      <c r="I199" s="209"/>
      <c r="J199" s="209"/>
      <c r="K199" s="209"/>
      <c r="L199" s="211"/>
      <c r="M199" s="211"/>
      <c r="N199" s="211"/>
      <c r="O199" s="211"/>
      <c r="P199" s="211"/>
      <c r="Q199" s="213"/>
    </row>
    <row r="200" spans="1:17" s="56" customFormat="1" ht="15.75" customHeight="1" thickBot="1">
      <c r="A200" s="228" t="s">
        <v>20</v>
      </c>
      <c r="B200" s="229"/>
      <c r="C200" s="229"/>
      <c r="D200" s="229"/>
      <c r="E200" s="229"/>
      <c r="F200" s="229"/>
      <c r="G200" s="229"/>
      <c r="H200" s="229"/>
      <c r="I200" s="229"/>
      <c r="J200" s="229"/>
      <c r="K200" s="229"/>
      <c r="L200" s="229"/>
      <c r="M200" s="229"/>
      <c r="N200" s="229"/>
      <c r="O200" s="113"/>
      <c r="P200" s="204"/>
      <c r="Q200" s="205"/>
    </row>
    <row r="201" spans="1:17" s="56" customFormat="1" ht="15.75" customHeight="1">
      <c r="A201" s="92"/>
      <c r="B201" s="19" t="str">
        <f>IF(A201="","","～")</f>
        <v/>
      </c>
      <c r="C201" s="94"/>
      <c r="D201" s="90"/>
      <c r="E201" s="8" t="str">
        <f>IF(A201="","",ROUND(D201/60,2))</f>
        <v/>
      </c>
      <c r="F201" s="90"/>
      <c r="G201" s="9" t="str">
        <f>IF(F201="","",ROUND(D201/1000/60/((F201/1000)^2*PI()/4),2))</f>
        <v/>
      </c>
      <c r="H201" s="9" t="str">
        <f>IF(I201="","",ROUND(J201/I201*1000,0))</f>
        <v/>
      </c>
      <c r="I201" s="90"/>
      <c r="J201" s="230" t="str">
        <f>IF(F201="","",ROUND(IF(F201&lt;=50,(0.0126+((0.01739-0.1087*(F201/1000))/(G201)^(1/2)))*(I201/(F201/1000))*(G201^2/(2*9.8)),10.666*$L$140^(-1.85)*(F201/1000)^(-4.87)*(D201/(1000*60))^1.85*I201),3))</f>
        <v/>
      </c>
      <c r="K201" s="230"/>
      <c r="L201" s="193"/>
      <c r="M201" s="193"/>
      <c r="N201" s="193"/>
      <c r="O201" s="193"/>
      <c r="P201" s="206" t="str">
        <f t="shared" ref="P201:P205" si="29">IF(A201="","",J201+L201+N201)</f>
        <v/>
      </c>
      <c r="Q201" s="207"/>
    </row>
    <row r="202" spans="1:17" s="56" customFormat="1" ht="15.75" customHeight="1">
      <c r="A202" s="93"/>
      <c r="B202" s="13" t="str">
        <f t="shared" ref="B202:B205" si="30">IF(A202="","","～")</f>
        <v/>
      </c>
      <c r="C202" s="95"/>
      <c r="D202" s="6" t="str">
        <f>IF(A202="","",$D201)</f>
        <v/>
      </c>
      <c r="E202" s="6" t="str">
        <f t="shared" ref="E202:E205" si="31">IF(A202="","",ROUND(D202/60,2))</f>
        <v/>
      </c>
      <c r="F202" s="91"/>
      <c r="G202" s="11" t="str">
        <f t="shared" ref="G202:G204" si="32">IF(F202="","",ROUND(D202/1000/60/((F202/1000)^2*PI()/4),2))</f>
        <v/>
      </c>
      <c r="H202" s="11" t="str">
        <f t="shared" ref="H202:H205" si="33">IF(I202="","",ROUND(J202/I202*1000,0))</f>
        <v/>
      </c>
      <c r="I202" s="91"/>
      <c r="J202" s="242" t="str">
        <f t="shared" ref="J202:J205" si="34">IF(F202="","",ROUND(IF(F202&lt;=50,(0.0126+((0.01739-0.1087*(F202/1000))/(G202)^(1/2)))*(I202/(F202/1000))*(G202^2/(2*9.8)),10.666*$L$140^(-1.85)*(F202/1000)^(-4.87)*(D202/(1000*60))^1.85*I202),3))</f>
        <v/>
      </c>
      <c r="K202" s="242"/>
      <c r="L202" s="140"/>
      <c r="M202" s="140"/>
      <c r="N202" s="140"/>
      <c r="O202" s="140"/>
      <c r="P202" s="141" t="str">
        <f t="shared" si="29"/>
        <v/>
      </c>
      <c r="Q202" s="142"/>
    </row>
    <row r="203" spans="1:17" s="56" customFormat="1" ht="15.75" customHeight="1">
      <c r="A203" s="93"/>
      <c r="B203" s="13" t="str">
        <f t="shared" si="30"/>
        <v/>
      </c>
      <c r="C203" s="95"/>
      <c r="D203" s="6" t="str">
        <f>IF(A203="","",$D201)</f>
        <v/>
      </c>
      <c r="E203" s="6" t="str">
        <f t="shared" si="31"/>
        <v/>
      </c>
      <c r="F203" s="91"/>
      <c r="G203" s="11" t="str">
        <f t="shared" si="32"/>
        <v/>
      </c>
      <c r="H203" s="11" t="str">
        <f t="shared" si="33"/>
        <v/>
      </c>
      <c r="I203" s="91"/>
      <c r="J203" s="242" t="str">
        <f t="shared" si="34"/>
        <v/>
      </c>
      <c r="K203" s="242"/>
      <c r="L203" s="140"/>
      <c r="M203" s="140"/>
      <c r="N203" s="140"/>
      <c r="O203" s="140"/>
      <c r="P203" s="141" t="str">
        <f t="shared" si="29"/>
        <v/>
      </c>
      <c r="Q203" s="142"/>
    </row>
    <row r="204" spans="1:17" s="56" customFormat="1" ht="15.75" customHeight="1">
      <c r="A204" s="93"/>
      <c r="B204" s="13" t="str">
        <f t="shared" si="30"/>
        <v/>
      </c>
      <c r="C204" s="95"/>
      <c r="D204" s="6" t="str">
        <f>IF(A204="","",$D201)</f>
        <v/>
      </c>
      <c r="E204" s="6" t="str">
        <f t="shared" si="31"/>
        <v/>
      </c>
      <c r="F204" s="91"/>
      <c r="G204" s="11" t="str">
        <f t="shared" si="32"/>
        <v/>
      </c>
      <c r="H204" s="11" t="str">
        <f t="shared" si="33"/>
        <v/>
      </c>
      <c r="I204" s="91"/>
      <c r="J204" s="242" t="str">
        <f t="shared" si="34"/>
        <v/>
      </c>
      <c r="K204" s="242"/>
      <c r="L204" s="140"/>
      <c r="M204" s="140"/>
      <c r="N204" s="140"/>
      <c r="O204" s="140"/>
      <c r="P204" s="141" t="str">
        <f t="shared" si="29"/>
        <v/>
      </c>
      <c r="Q204" s="142"/>
    </row>
    <row r="205" spans="1:17" s="56" customFormat="1" ht="15.75" customHeight="1">
      <c r="A205" s="93"/>
      <c r="B205" s="13" t="str">
        <f t="shared" si="30"/>
        <v/>
      </c>
      <c r="C205" s="95"/>
      <c r="D205" s="6" t="str">
        <f>IF(A205="","",$D201)</f>
        <v/>
      </c>
      <c r="E205" s="6" t="str">
        <f t="shared" si="31"/>
        <v/>
      </c>
      <c r="F205" s="91"/>
      <c r="G205" s="11" t="str">
        <f>IF(F205="","",ROUND(D205/1000/60/((F205/1000)^2*PI()/4),2))</f>
        <v/>
      </c>
      <c r="H205" s="11" t="str">
        <f t="shared" si="33"/>
        <v/>
      </c>
      <c r="I205" s="91"/>
      <c r="J205" s="242" t="str">
        <f t="shared" si="34"/>
        <v/>
      </c>
      <c r="K205" s="242"/>
      <c r="L205" s="140"/>
      <c r="M205" s="140"/>
      <c r="N205" s="140"/>
      <c r="O205" s="140"/>
      <c r="P205" s="141" t="str">
        <f t="shared" si="29"/>
        <v/>
      </c>
      <c r="Q205" s="142"/>
    </row>
    <row r="206" spans="1:17" s="56" customFormat="1" ht="15.75" customHeight="1" thickBot="1">
      <c r="A206" s="224" t="s">
        <v>13</v>
      </c>
      <c r="B206" s="225"/>
      <c r="C206" s="225"/>
      <c r="D206" s="225"/>
      <c r="E206" s="225"/>
      <c r="F206" s="225"/>
      <c r="G206" s="225"/>
      <c r="H206" s="225"/>
      <c r="I206" s="200"/>
      <c r="J206" s="199">
        <f>SUM(J201:K205)</f>
        <v>0</v>
      </c>
      <c r="K206" s="200"/>
      <c r="L206" s="199">
        <f>SUM(L201:M205)</f>
        <v>0</v>
      </c>
      <c r="M206" s="200"/>
      <c r="N206" s="199">
        <f>SUM(N201:O205)</f>
        <v>0</v>
      </c>
      <c r="O206" s="200"/>
      <c r="P206" s="201">
        <f>SUM(P200:Q205)</f>
        <v>0</v>
      </c>
      <c r="Q206" s="202"/>
    </row>
    <row r="207" spans="1:17" s="56" customFormat="1" ht="15.75" customHeight="1">
      <c r="A207" s="161" t="s">
        <v>14</v>
      </c>
      <c r="B207" s="162"/>
      <c r="C207" s="163"/>
      <c r="D207" s="167" t="s">
        <v>36</v>
      </c>
      <c r="E207" s="167" t="s">
        <v>37</v>
      </c>
      <c r="F207" s="169" t="s">
        <v>5</v>
      </c>
      <c r="G207" s="171" t="s">
        <v>6</v>
      </c>
      <c r="H207" s="173"/>
      <c r="I207" s="174"/>
      <c r="J207" s="179" t="s">
        <v>58</v>
      </c>
      <c r="K207" s="180"/>
      <c r="L207" s="183"/>
      <c r="M207" s="184"/>
      <c r="N207" s="184"/>
      <c r="O207" s="184"/>
      <c r="P207" s="184"/>
      <c r="Q207" s="185"/>
    </row>
    <row r="208" spans="1:17" s="56" customFormat="1" ht="15.75" customHeight="1" thickBot="1">
      <c r="A208" s="164"/>
      <c r="B208" s="165"/>
      <c r="C208" s="166"/>
      <c r="D208" s="168"/>
      <c r="E208" s="168"/>
      <c r="F208" s="170"/>
      <c r="G208" s="172"/>
      <c r="H208" s="175"/>
      <c r="I208" s="176"/>
      <c r="J208" s="181"/>
      <c r="K208" s="182"/>
      <c r="L208" s="186"/>
      <c r="M208" s="187"/>
      <c r="N208" s="187"/>
      <c r="O208" s="187"/>
      <c r="P208" s="187"/>
      <c r="Q208" s="188"/>
    </row>
    <row r="209" spans="1:17" s="56" customFormat="1" ht="15.75" customHeight="1">
      <c r="A209" s="192"/>
      <c r="B209" s="193"/>
      <c r="C209" s="193"/>
      <c r="D209" s="8" t="str">
        <f>IF(A209="","",D201)</f>
        <v/>
      </c>
      <c r="E209" s="8" t="str">
        <f t="shared" ref="E209:E212" si="35">IF(A209="","",ROUND(D209/60,2))</f>
        <v/>
      </c>
      <c r="F209" s="90"/>
      <c r="G209" s="14" t="str">
        <f t="shared" ref="G209:G212" si="36">IF(F209="","",ROUND(D209/1000/60/((F209/1000)^2*PI()/4),2))</f>
        <v/>
      </c>
      <c r="H209" s="175"/>
      <c r="I209" s="176"/>
      <c r="J209" s="194"/>
      <c r="K209" s="195"/>
      <c r="L209" s="186"/>
      <c r="M209" s="187"/>
      <c r="N209" s="187"/>
      <c r="O209" s="187"/>
      <c r="P209" s="187"/>
      <c r="Q209" s="188"/>
    </row>
    <row r="210" spans="1:17" s="56" customFormat="1" ht="15.75" customHeight="1">
      <c r="A210" s="196"/>
      <c r="B210" s="140"/>
      <c r="C210" s="140"/>
      <c r="D210" s="6" t="str">
        <f>IF(A210="","",D201)</f>
        <v/>
      </c>
      <c r="E210" s="6" t="str">
        <f t="shared" si="35"/>
        <v/>
      </c>
      <c r="F210" s="91"/>
      <c r="G210" s="15" t="str">
        <f t="shared" si="36"/>
        <v/>
      </c>
      <c r="H210" s="175"/>
      <c r="I210" s="176"/>
      <c r="J210" s="197"/>
      <c r="K210" s="198"/>
      <c r="L210" s="186"/>
      <c r="M210" s="187"/>
      <c r="N210" s="187"/>
      <c r="O210" s="187"/>
      <c r="P210" s="187"/>
      <c r="Q210" s="188"/>
    </row>
    <row r="211" spans="1:17" s="56" customFormat="1" ht="15.75" customHeight="1">
      <c r="A211" s="196"/>
      <c r="B211" s="140"/>
      <c r="C211" s="140"/>
      <c r="D211" s="6" t="str">
        <f>IF(A211="","",D201)</f>
        <v/>
      </c>
      <c r="E211" s="6" t="str">
        <f t="shared" si="35"/>
        <v/>
      </c>
      <c r="F211" s="91"/>
      <c r="G211" s="15" t="str">
        <f t="shared" si="36"/>
        <v/>
      </c>
      <c r="H211" s="175"/>
      <c r="I211" s="176"/>
      <c r="J211" s="197"/>
      <c r="K211" s="198"/>
      <c r="L211" s="186"/>
      <c r="M211" s="187"/>
      <c r="N211" s="187"/>
      <c r="O211" s="187"/>
      <c r="P211" s="187"/>
      <c r="Q211" s="188"/>
    </row>
    <row r="212" spans="1:17" s="56" customFormat="1" ht="15.75" customHeight="1" thickBot="1">
      <c r="A212" s="196"/>
      <c r="B212" s="140"/>
      <c r="C212" s="140"/>
      <c r="D212" s="6" t="str">
        <f>IF(A212="","",D201)</f>
        <v/>
      </c>
      <c r="E212" s="6" t="str">
        <f t="shared" si="35"/>
        <v/>
      </c>
      <c r="F212" s="91"/>
      <c r="G212" s="15" t="str">
        <f t="shared" si="36"/>
        <v/>
      </c>
      <c r="H212" s="177"/>
      <c r="I212" s="178"/>
      <c r="J212" s="197"/>
      <c r="K212" s="198"/>
      <c r="L212" s="186"/>
      <c r="M212" s="187"/>
      <c r="N212" s="187"/>
      <c r="O212" s="187"/>
      <c r="P212" s="187"/>
      <c r="Q212" s="188"/>
    </row>
    <row r="213" spans="1:17" s="56" customFormat="1" ht="15.75" customHeight="1" thickBot="1">
      <c r="A213" s="135" t="s">
        <v>13</v>
      </c>
      <c r="B213" s="136"/>
      <c r="C213" s="136"/>
      <c r="D213" s="136"/>
      <c r="E213" s="136"/>
      <c r="F213" s="136"/>
      <c r="G213" s="136"/>
      <c r="H213" s="136"/>
      <c r="I213" s="137"/>
      <c r="J213" s="138">
        <f>SUM(J209:J212)</f>
        <v>0</v>
      </c>
      <c r="K213" s="139"/>
      <c r="L213" s="189"/>
      <c r="M213" s="190"/>
      <c r="N213" s="190"/>
      <c r="O213" s="190"/>
      <c r="P213" s="190"/>
      <c r="Q213" s="191"/>
    </row>
    <row r="214" spans="1:17" s="56" customFormat="1" ht="15.75" customHeight="1" thickBot="1">
      <c r="A214" s="145" t="s">
        <v>19</v>
      </c>
      <c r="B214" s="146"/>
      <c r="C214" s="146"/>
      <c r="D214" s="146"/>
      <c r="E214" s="146"/>
      <c r="F214" s="146"/>
      <c r="G214" s="146"/>
      <c r="H214" s="146"/>
      <c r="I214" s="146"/>
      <c r="J214" s="146" t="str">
        <f>IF(D194="","","給水系統  "&amp;D194)</f>
        <v/>
      </c>
      <c r="K214" s="146"/>
      <c r="L214" s="146"/>
      <c r="M214" s="146"/>
      <c r="N214" s="147"/>
      <c r="O214" s="148">
        <f>P206+J213</f>
        <v>0</v>
      </c>
      <c r="P214" s="149"/>
      <c r="Q214" s="150"/>
    </row>
    <row r="215" spans="1:17" s="56" customFormat="1" ht="15.75" customHeight="1">
      <c r="A215" s="151" t="s">
        <v>60</v>
      </c>
      <c r="B215" s="152"/>
      <c r="C215" s="152"/>
      <c r="D215" s="152"/>
      <c r="E215" s="152"/>
      <c r="F215" s="152"/>
      <c r="G215" s="152"/>
      <c r="H215" s="152"/>
      <c r="I215" s="152"/>
      <c r="J215" s="152"/>
      <c r="K215" s="152"/>
      <c r="L215" s="152"/>
      <c r="M215" s="152"/>
      <c r="N215" s="152"/>
      <c r="O215" s="152"/>
      <c r="P215" s="152"/>
      <c r="Q215" s="153"/>
    </row>
    <row r="216" spans="1:17" s="56" customFormat="1" ht="15.75" customHeight="1">
      <c r="A216" s="154"/>
      <c r="B216" s="155"/>
      <c r="C216" s="155"/>
      <c r="D216" s="155"/>
      <c r="E216" s="155"/>
      <c r="F216" s="155"/>
      <c r="G216" s="155"/>
      <c r="H216" s="155"/>
      <c r="I216" s="155"/>
      <c r="J216" s="155"/>
      <c r="K216" s="155"/>
      <c r="L216" s="155"/>
      <c r="M216" s="155"/>
      <c r="N216" s="155"/>
      <c r="O216" s="155"/>
      <c r="P216" s="155"/>
      <c r="Q216" s="156"/>
    </row>
    <row r="217" spans="1:17" s="56" customFormat="1" ht="15.75" customHeight="1" thickBot="1">
      <c r="A217" s="157"/>
      <c r="B217" s="158"/>
      <c r="C217" s="158"/>
      <c r="D217" s="158"/>
      <c r="E217" s="158"/>
      <c r="F217" s="158"/>
      <c r="G217" s="158"/>
      <c r="H217" s="158"/>
      <c r="I217" s="158"/>
      <c r="J217" s="158"/>
      <c r="K217" s="158"/>
      <c r="L217" s="158"/>
      <c r="M217" s="158"/>
      <c r="N217" s="158"/>
      <c r="O217" s="158"/>
      <c r="P217" s="158"/>
      <c r="Q217" s="159"/>
    </row>
    <row r="218" spans="1:17" ht="11.25" customHeight="1">
      <c r="A218" s="101"/>
      <c r="B218" s="101"/>
      <c r="C218" s="101"/>
      <c r="D218" s="101"/>
      <c r="E218" s="101"/>
      <c r="F218" s="101"/>
      <c r="G218" s="101"/>
      <c r="H218" s="101"/>
      <c r="I218" s="101"/>
      <c r="J218" s="101"/>
      <c r="K218" s="101"/>
      <c r="L218" s="101"/>
      <c r="M218" s="101"/>
      <c r="N218" s="101"/>
      <c r="O218" s="101"/>
      <c r="P218" s="101"/>
      <c r="Q218" s="101"/>
    </row>
    <row r="219" spans="1:17" ht="11.25" customHeight="1">
      <c r="A219" s="23"/>
      <c r="B219" s="23"/>
      <c r="C219" s="23"/>
      <c r="D219" s="23"/>
      <c r="E219" s="23"/>
      <c r="F219" s="23"/>
      <c r="G219" s="23"/>
      <c r="H219" s="23"/>
      <c r="I219" s="23"/>
      <c r="J219" s="23"/>
      <c r="K219" s="23"/>
      <c r="L219" s="23"/>
      <c r="M219" s="23"/>
      <c r="N219" s="23"/>
      <c r="O219" s="23"/>
      <c r="P219" s="23"/>
      <c r="Q219" s="23"/>
    </row>
    <row r="220" spans="1:17" s="56" customFormat="1" ht="15.75" customHeight="1">
      <c r="A220" s="214" t="s">
        <v>21</v>
      </c>
      <c r="B220" s="215"/>
      <c r="C220" s="215"/>
      <c r="D220" s="215"/>
      <c r="E220" s="216"/>
      <c r="F220" s="10"/>
      <c r="G220" s="10"/>
      <c r="H220" s="10"/>
      <c r="I220" s="10"/>
      <c r="J220" s="10"/>
    </row>
    <row r="221" spans="1:17" s="56" customFormat="1" ht="15.75" customHeight="1" thickBot="1">
      <c r="A221" s="217" t="s">
        <v>23</v>
      </c>
      <c r="B221" s="217"/>
      <c r="C221" s="217"/>
      <c r="D221" s="218"/>
      <c r="E221" s="219"/>
      <c r="J221" s="203" t="s">
        <v>3</v>
      </c>
      <c r="K221" s="203"/>
      <c r="L221" s="56">
        <v>110</v>
      </c>
    </row>
    <row r="222" spans="1:17" s="56" customFormat="1" ht="15.75" customHeight="1">
      <c r="A222" s="122" t="s">
        <v>59</v>
      </c>
      <c r="B222" s="123"/>
      <c r="C222" s="123"/>
      <c r="D222" s="123"/>
      <c r="E222" s="123"/>
      <c r="F222" s="123"/>
      <c r="G222" s="123"/>
      <c r="H222" s="123"/>
      <c r="I222" s="123"/>
      <c r="J222" s="123"/>
      <c r="K222" s="123"/>
      <c r="L222" s="123"/>
      <c r="M222" s="123"/>
      <c r="N222" s="123"/>
      <c r="O222" s="123"/>
      <c r="P222" s="123"/>
      <c r="Q222" s="124"/>
    </row>
    <row r="223" spans="1:17" s="56" customFormat="1" ht="15.75" customHeight="1">
      <c r="A223" s="125"/>
      <c r="B223" s="126"/>
      <c r="C223" s="126"/>
      <c r="D223" s="126"/>
      <c r="E223" s="126"/>
      <c r="F223" s="126"/>
      <c r="G223" s="126"/>
      <c r="H223" s="126"/>
      <c r="I223" s="126"/>
      <c r="J223" s="126"/>
      <c r="K223" s="126"/>
      <c r="L223" s="126"/>
      <c r="M223" s="126"/>
      <c r="N223" s="126"/>
      <c r="O223" s="126"/>
      <c r="P223" s="126"/>
      <c r="Q223" s="127"/>
    </row>
    <row r="224" spans="1:17" s="56" customFormat="1" ht="15.75" customHeight="1" thickBot="1">
      <c r="A224" s="128"/>
      <c r="B224" s="129"/>
      <c r="C224" s="129"/>
      <c r="D224" s="129"/>
      <c r="E224" s="129"/>
      <c r="F224" s="129"/>
      <c r="G224" s="129"/>
      <c r="H224" s="129"/>
      <c r="I224" s="129"/>
      <c r="J224" s="129"/>
      <c r="K224" s="129"/>
      <c r="L224" s="129"/>
      <c r="M224" s="129"/>
      <c r="N224" s="129"/>
      <c r="O224" s="129"/>
      <c r="P224" s="129"/>
      <c r="Q224" s="130"/>
    </row>
    <row r="225" spans="1:17" s="56" customFormat="1" ht="15.75" customHeight="1">
      <c r="A225" s="220" t="s">
        <v>4</v>
      </c>
      <c r="B225" s="221"/>
      <c r="C225" s="221"/>
      <c r="D225" s="208" t="s">
        <v>36</v>
      </c>
      <c r="E225" s="208" t="s">
        <v>37</v>
      </c>
      <c r="F225" s="208" t="s">
        <v>5</v>
      </c>
      <c r="G225" s="208" t="s">
        <v>6</v>
      </c>
      <c r="H225" s="208" t="s">
        <v>7</v>
      </c>
      <c r="I225" s="208" t="s">
        <v>8</v>
      </c>
      <c r="J225" s="208" t="s">
        <v>9</v>
      </c>
      <c r="K225" s="208"/>
      <c r="L225" s="210" t="s">
        <v>10</v>
      </c>
      <c r="M225" s="210"/>
      <c r="N225" s="210" t="s">
        <v>11</v>
      </c>
      <c r="O225" s="210"/>
      <c r="P225" s="210" t="s">
        <v>12</v>
      </c>
      <c r="Q225" s="212"/>
    </row>
    <row r="226" spans="1:17" s="56" customFormat="1" ht="15.75" customHeight="1" thickBot="1">
      <c r="A226" s="222"/>
      <c r="B226" s="223"/>
      <c r="C226" s="223"/>
      <c r="D226" s="209"/>
      <c r="E226" s="209"/>
      <c r="F226" s="209"/>
      <c r="G226" s="209"/>
      <c r="H226" s="209"/>
      <c r="I226" s="209"/>
      <c r="J226" s="209"/>
      <c r="K226" s="209"/>
      <c r="L226" s="211"/>
      <c r="M226" s="211"/>
      <c r="N226" s="211"/>
      <c r="O226" s="211"/>
      <c r="P226" s="211"/>
      <c r="Q226" s="213"/>
    </row>
    <row r="227" spans="1:17" s="56" customFormat="1" ht="15.75" customHeight="1" thickBot="1">
      <c r="A227" s="228" t="s">
        <v>20</v>
      </c>
      <c r="B227" s="229"/>
      <c r="C227" s="229"/>
      <c r="D227" s="229"/>
      <c r="E227" s="229"/>
      <c r="F227" s="229"/>
      <c r="G227" s="229"/>
      <c r="H227" s="229"/>
      <c r="I227" s="229"/>
      <c r="J227" s="229"/>
      <c r="K227" s="229"/>
      <c r="L227" s="229"/>
      <c r="M227" s="229"/>
      <c r="N227" s="229"/>
      <c r="O227" s="113"/>
      <c r="P227" s="204"/>
      <c r="Q227" s="205"/>
    </row>
    <row r="228" spans="1:17" s="56" customFormat="1" ht="15.75" customHeight="1">
      <c r="A228" s="92"/>
      <c r="B228" s="19" t="str">
        <f>IF(A228="","","～")</f>
        <v/>
      </c>
      <c r="C228" s="94"/>
      <c r="D228" s="90"/>
      <c r="E228" s="8" t="str">
        <f>IF(A228="","",ROUND(D228/60,2))</f>
        <v/>
      </c>
      <c r="F228" s="90"/>
      <c r="G228" s="9" t="str">
        <f>IF(F228="","",ROUND(D228/1000/60/((F228/1000)^2*PI()/4),2))</f>
        <v/>
      </c>
      <c r="H228" s="9" t="str">
        <f>IF(I228="","",ROUND(J228/I228*1000,0))</f>
        <v/>
      </c>
      <c r="I228" s="90"/>
      <c r="J228" s="230" t="str">
        <f>IF(F228="","",ROUND(IF(F228&lt;=50,(0.0126+((0.01739-0.1087*(F228/1000))/(G228)^(1/2)))*(I228/(F228/1000))*(G228^2/(2*9.8)),10.666*$L$140^(-1.85)*(F228/1000)^(-4.87)*(D228/(1000*60))^1.85*I228),3))</f>
        <v/>
      </c>
      <c r="K228" s="230"/>
      <c r="L228" s="193"/>
      <c r="M228" s="193"/>
      <c r="N228" s="193"/>
      <c r="O228" s="193"/>
      <c r="P228" s="206" t="str">
        <f t="shared" ref="P228:P232" si="37">IF(A228="","",J228+L228+N228)</f>
        <v/>
      </c>
      <c r="Q228" s="207"/>
    </row>
    <row r="229" spans="1:17" s="56" customFormat="1" ht="15.75" customHeight="1">
      <c r="A229" s="93"/>
      <c r="B229" s="13" t="str">
        <f t="shared" ref="B229:B232" si="38">IF(A229="","","～")</f>
        <v/>
      </c>
      <c r="C229" s="95"/>
      <c r="D229" s="6" t="str">
        <f>IF(A229="","",$D228)</f>
        <v/>
      </c>
      <c r="E229" s="6" t="str">
        <f t="shared" ref="E229:E232" si="39">IF(A229="","",ROUND(D229/60,2))</f>
        <v/>
      </c>
      <c r="F229" s="91"/>
      <c r="G229" s="11" t="str">
        <f t="shared" ref="G229:G231" si="40">IF(F229="","",ROUND(D229/1000/60/((F229/1000)^2*PI()/4),2))</f>
        <v/>
      </c>
      <c r="H229" s="11" t="str">
        <f t="shared" ref="H229:H232" si="41">IF(I229="","",ROUND(J229/I229*1000,0))</f>
        <v/>
      </c>
      <c r="I229" s="91"/>
      <c r="J229" s="242" t="str">
        <f t="shared" ref="J229:J232" si="42">IF(F229="","",ROUND(IF(F229&lt;=50,(0.0126+((0.01739-0.1087*(F229/1000))/(G229)^(1/2)))*(I229/(F229/1000))*(G229^2/(2*9.8)),10.666*$L$140^(-1.85)*(F229/1000)^(-4.87)*(D229/(1000*60))^1.85*I229),3))</f>
        <v/>
      </c>
      <c r="K229" s="242"/>
      <c r="L229" s="140"/>
      <c r="M229" s="140"/>
      <c r="N229" s="140"/>
      <c r="O229" s="140"/>
      <c r="P229" s="141" t="str">
        <f t="shared" si="37"/>
        <v/>
      </c>
      <c r="Q229" s="142"/>
    </row>
    <row r="230" spans="1:17" s="56" customFormat="1" ht="15.75" customHeight="1">
      <c r="A230" s="93"/>
      <c r="B230" s="13" t="str">
        <f t="shared" si="38"/>
        <v/>
      </c>
      <c r="C230" s="95"/>
      <c r="D230" s="6" t="str">
        <f>IF(A230="","",$D228)</f>
        <v/>
      </c>
      <c r="E230" s="6" t="str">
        <f t="shared" si="39"/>
        <v/>
      </c>
      <c r="F230" s="91"/>
      <c r="G230" s="11" t="str">
        <f t="shared" si="40"/>
        <v/>
      </c>
      <c r="H230" s="11" t="str">
        <f t="shared" si="41"/>
        <v/>
      </c>
      <c r="I230" s="91"/>
      <c r="J230" s="242" t="str">
        <f t="shared" si="42"/>
        <v/>
      </c>
      <c r="K230" s="242"/>
      <c r="L230" s="140"/>
      <c r="M230" s="140"/>
      <c r="N230" s="140"/>
      <c r="O230" s="140"/>
      <c r="P230" s="141" t="str">
        <f t="shared" si="37"/>
        <v/>
      </c>
      <c r="Q230" s="142"/>
    </row>
    <row r="231" spans="1:17" s="56" customFormat="1" ht="15.75" customHeight="1">
      <c r="A231" s="93"/>
      <c r="B231" s="13" t="str">
        <f t="shared" si="38"/>
        <v/>
      </c>
      <c r="C231" s="95"/>
      <c r="D231" s="6" t="str">
        <f>IF(A231="","",$D228)</f>
        <v/>
      </c>
      <c r="E231" s="6" t="str">
        <f t="shared" si="39"/>
        <v/>
      </c>
      <c r="F231" s="91"/>
      <c r="G231" s="11" t="str">
        <f t="shared" si="40"/>
        <v/>
      </c>
      <c r="H231" s="11" t="str">
        <f t="shared" si="41"/>
        <v/>
      </c>
      <c r="I231" s="91"/>
      <c r="J231" s="242" t="str">
        <f t="shared" si="42"/>
        <v/>
      </c>
      <c r="K231" s="242"/>
      <c r="L231" s="140"/>
      <c r="M231" s="140"/>
      <c r="N231" s="140"/>
      <c r="O231" s="140"/>
      <c r="P231" s="141" t="str">
        <f t="shared" si="37"/>
        <v/>
      </c>
      <c r="Q231" s="142"/>
    </row>
    <row r="232" spans="1:17" s="56" customFormat="1" ht="15.75" customHeight="1">
      <c r="A232" s="93"/>
      <c r="B232" s="13" t="str">
        <f t="shared" si="38"/>
        <v/>
      </c>
      <c r="C232" s="95"/>
      <c r="D232" s="6" t="str">
        <f>IF(A232="","",$D228)</f>
        <v/>
      </c>
      <c r="E232" s="6" t="str">
        <f t="shared" si="39"/>
        <v/>
      </c>
      <c r="F232" s="91"/>
      <c r="G232" s="11" t="str">
        <f>IF(F232="","",ROUND(D232/1000/60/((F232/1000)^2*PI()/4),2))</f>
        <v/>
      </c>
      <c r="H232" s="11" t="str">
        <f t="shared" si="41"/>
        <v/>
      </c>
      <c r="I232" s="91"/>
      <c r="J232" s="242" t="str">
        <f t="shared" si="42"/>
        <v/>
      </c>
      <c r="K232" s="242"/>
      <c r="L232" s="140"/>
      <c r="M232" s="140"/>
      <c r="N232" s="140"/>
      <c r="O232" s="140"/>
      <c r="P232" s="141" t="str">
        <f t="shared" si="37"/>
        <v/>
      </c>
      <c r="Q232" s="142"/>
    </row>
    <row r="233" spans="1:17" s="56" customFormat="1" ht="15.75" customHeight="1" thickBot="1">
      <c r="A233" s="224" t="s">
        <v>13</v>
      </c>
      <c r="B233" s="225"/>
      <c r="C233" s="225"/>
      <c r="D233" s="225"/>
      <c r="E233" s="225"/>
      <c r="F233" s="225"/>
      <c r="G233" s="225"/>
      <c r="H233" s="225"/>
      <c r="I233" s="200"/>
      <c r="J233" s="199">
        <f>SUM(J228:K232)</f>
        <v>0</v>
      </c>
      <c r="K233" s="200"/>
      <c r="L233" s="199">
        <f>SUM(L228:M232)</f>
        <v>0</v>
      </c>
      <c r="M233" s="200"/>
      <c r="N233" s="199">
        <f>SUM(N228:O232)</f>
        <v>0</v>
      </c>
      <c r="O233" s="200"/>
      <c r="P233" s="201">
        <f>SUM(P227:Q232)</f>
        <v>0</v>
      </c>
      <c r="Q233" s="202"/>
    </row>
    <row r="234" spans="1:17" s="56" customFormat="1" ht="15.75" customHeight="1">
      <c r="A234" s="161" t="s">
        <v>14</v>
      </c>
      <c r="B234" s="162"/>
      <c r="C234" s="163"/>
      <c r="D234" s="167" t="s">
        <v>36</v>
      </c>
      <c r="E234" s="167" t="s">
        <v>37</v>
      </c>
      <c r="F234" s="169" t="s">
        <v>5</v>
      </c>
      <c r="G234" s="171" t="s">
        <v>6</v>
      </c>
      <c r="H234" s="173"/>
      <c r="I234" s="174"/>
      <c r="J234" s="179" t="s">
        <v>58</v>
      </c>
      <c r="K234" s="180"/>
      <c r="L234" s="183"/>
      <c r="M234" s="184"/>
      <c r="N234" s="184"/>
      <c r="O234" s="184"/>
      <c r="P234" s="184"/>
      <c r="Q234" s="185"/>
    </row>
    <row r="235" spans="1:17" s="56" customFormat="1" ht="15.75" customHeight="1" thickBot="1">
      <c r="A235" s="164"/>
      <c r="B235" s="165"/>
      <c r="C235" s="166"/>
      <c r="D235" s="168"/>
      <c r="E235" s="168"/>
      <c r="F235" s="170"/>
      <c r="G235" s="172"/>
      <c r="H235" s="175"/>
      <c r="I235" s="176"/>
      <c r="J235" s="181"/>
      <c r="K235" s="182"/>
      <c r="L235" s="186"/>
      <c r="M235" s="187"/>
      <c r="N235" s="187"/>
      <c r="O235" s="187"/>
      <c r="P235" s="187"/>
      <c r="Q235" s="188"/>
    </row>
    <row r="236" spans="1:17" s="56" customFormat="1" ht="15.75" customHeight="1">
      <c r="A236" s="192"/>
      <c r="B236" s="193"/>
      <c r="C236" s="193"/>
      <c r="D236" s="8" t="str">
        <f>IF(A236="","",D228)</f>
        <v/>
      </c>
      <c r="E236" s="8" t="str">
        <f t="shared" ref="E236:E239" si="43">IF(A236="","",ROUND(D236/60,2))</f>
        <v/>
      </c>
      <c r="F236" s="90"/>
      <c r="G236" s="14" t="str">
        <f t="shared" ref="G236:G239" si="44">IF(F236="","",ROUND(D236/1000/60/((F236/1000)^2*PI()/4),2))</f>
        <v/>
      </c>
      <c r="H236" s="175"/>
      <c r="I236" s="176"/>
      <c r="J236" s="194"/>
      <c r="K236" s="195"/>
      <c r="L236" s="186"/>
      <c r="M236" s="187"/>
      <c r="N236" s="187"/>
      <c r="O236" s="187"/>
      <c r="P236" s="187"/>
      <c r="Q236" s="188"/>
    </row>
    <row r="237" spans="1:17" s="56" customFormat="1" ht="15.75" customHeight="1">
      <c r="A237" s="196"/>
      <c r="B237" s="140"/>
      <c r="C237" s="140"/>
      <c r="D237" s="6" t="str">
        <f>IF(A237="","",D228)</f>
        <v/>
      </c>
      <c r="E237" s="6" t="str">
        <f t="shared" si="43"/>
        <v/>
      </c>
      <c r="F237" s="91"/>
      <c r="G237" s="15" t="str">
        <f t="shared" si="44"/>
        <v/>
      </c>
      <c r="H237" s="175"/>
      <c r="I237" s="176"/>
      <c r="J237" s="197"/>
      <c r="K237" s="198"/>
      <c r="L237" s="186"/>
      <c r="M237" s="187"/>
      <c r="N237" s="187"/>
      <c r="O237" s="187"/>
      <c r="P237" s="187"/>
      <c r="Q237" s="188"/>
    </row>
    <row r="238" spans="1:17" s="56" customFormat="1" ht="15.75" customHeight="1">
      <c r="A238" s="196"/>
      <c r="B238" s="140"/>
      <c r="C238" s="140"/>
      <c r="D238" s="6" t="str">
        <f>IF(A238="","",D228)</f>
        <v/>
      </c>
      <c r="E238" s="6" t="str">
        <f t="shared" si="43"/>
        <v/>
      </c>
      <c r="F238" s="91"/>
      <c r="G238" s="15" t="str">
        <f t="shared" si="44"/>
        <v/>
      </c>
      <c r="H238" s="175"/>
      <c r="I238" s="176"/>
      <c r="J238" s="197"/>
      <c r="K238" s="198"/>
      <c r="L238" s="186"/>
      <c r="M238" s="187"/>
      <c r="N238" s="187"/>
      <c r="O238" s="187"/>
      <c r="P238" s="187"/>
      <c r="Q238" s="188"/>
    </row>
    <row r="239" spans="1:17" s="56" customFormat="1" ht="15.75" customHeight="1" thickBot="1">
      <c r="A239" s="196"/>
      <c r="B239" s="140"/>
      <c r="C239" s="140"/>
      <c r="D239" s="6" t="str">
        <f>IF(A239="","",D228)</f>
        <v/>
      </c>
      <c r="E239" s="6" t="str">
        <f t="shared" si="43"/>
        <v/>
      </c>
      <c r="F239" s="91"/>
      <c r="G239" s="15" t="str">
        <f t="shared" si="44"/>
        <v/>
      </c>
      <c r="H239" s="177"/>
      <c r="I239" s="178"/>
      <c r="J239" s="197"/>
      <c r="K239" s="198"/>
      <c r="L239" s="186"/>
      <c r="M239" s="187"/>
      <c r="N239" s="187"/>
      <c r="O239" s="187"/>
      <c r="P239" s="187"/>
      <c r="Q239" s="188"/>
    </row>
    <row r="240" spans="1:17" s="56" customFormat="1" ht="15.75" customHeight="1" thickBot="1">
      <c r="A240" s="135" t="s">
        <v>13</v>
      </c>
      <c r="B240" s="136"/>
      <c r="C240" s="136"/>
      <c r="D240" s="136"/>
      <c r="E240" s="136"/>
      <c r="F240" s="136"/>
      <c r="G240" s="136"/>
      <c r="H240" s="136"/>
      <c r="I240" s="137"/>
      <c r="J240" s="138">
        <f>SUM(J236:J239)</f>
        <v>0</v>
      </c>
      <c r="K240" s="139"/>
      <c r="L240" s="189"/>
      <c r="M240" s="190"/>
      <c r="N240" s="190"/>
      <c r="O240" s="190"/>
      <c r="P240" s="190"/>
      <c r="Q240" s="191"/>
    </row>
    <row r="241" spans="1:17" s="56" customFormat="1" ht="15.75" customHeight="1" thickBot="1">
      <c r="A241" s="145" t="s">
        <v>19</v>
      </c>
      <c r="B241" s="146"/>
      <c r="C241" s="146"/>
      <c r="D241" s="146"/>
      <c r="E241" s="146"/>
      <c r="F241" s="146"/>
      <c r="G241" s="146"/>
      <c r="H241" s="146"/>
      <c r="I241" s="146"/>
      <c r="J241" s="146" t="str">
        <f>IF(D221="","","給水系統  "&amp;D221)</f>
        <v/>
      </c>
      <c r="K241" s="146"/>
      <c r="L241" s="146"/>
      <c r="M241" s="146"/>
      <c r="N241" s="147"/>
      <c r="O241" s="148">
        <f>P233+J240</f>
        <v>0</v>
      </c>
      <c r="P241" s="149"/>
      <c r="Q241" s="150"/>
    </row>
    <row r="242" spans="1:17" s="56" customFormat="1" ht="15.75" customHeight="1">
      <c r="A242" s="151" t="s">
        <v>60</v>
      </c>
      <c r="B242" s="152"/>
      <c r="C242" s="152"/>
      <c r="D242" s="152"/>
      <c r="E242" s="152"/>
      <c r="F242" s="152"/>
      <c r="G242" s="152"/>
      <c r="H242" s="152"/>
      <c r="I242" s="152"/>
      <c r="J242" s="152"/>
      <c r="K242" s="152"/>
      <c r="L242" s="152"/>
      <c r="M242" s="152"/>
      <c r="N242" s="152"/>
      <c r="O242" s="152"/>
      <c r="P242" s="152"/>
      <c r="Q242" s="153"/>
    </row>
    <row r="243" spans="1:17" s="56" customFormat="1" ht="15.75" customHeight="1">
      <c r="A243" s="154"/>
      <c r="B243" s="155"/>
      <c r="C243" s="155"/>
      <c r="D243" s="155"/>
      <c r="E243" s="155"/>
      <c r="F243" s="155"/>
      <c r="G243" s="155"/>
      <c r="H243" s="155"/>
      <c r="I243" s="155"/>
      <c r="J243" s="155"/>
      <c r="K243" s="155"/>
      <c r="L243" s="155"/>
      <c r="M243" s="155"/>
      <c r="N243" s="155"/>
      <c r="O243" s="155"/>
      <c r="P243" s="155"/>
      <c r="Q243" s="156"/>
    </row>
    <row r="244" spans="1:17" s="56" customFormat="1" ht="15.75" customHeight="1" thickBot="1">
      <c r="A244" s="157"/>
      <c r="B244" s="158"/>
      <c r="C244" s="158"/>
      <c r="D244" s="158"/>
      <c r="E244" s="158"/>
      <c r="F244" s="158"/>
      <c r="G244" s="158"/>
      <c r="H244" s="158"/>
      <c r="I244" s="158"/>
      <c r="J244" s="158"/>
      <c r="K244" s="158"/>
      <c r="L244" s="158"/>
      <c r="M244" s="158"/>
      <c r="N244" s="158"/>
      <c r="O244" s="158"/>
      <c r="P244" s="158"/>
      <c r="Q244" s="159"/>
    </row>
    <row r="245" spans="1:17" ht="15.75" customHeight="1">
      <c r="A245" s="102"/>
      <c r="B245" s="102"/>
      <c r="C245" s="102"/>
      <c r="D245" s="102"/>
      <c r="E245" s="102"/>
      <c r="F245" s="102"/>
      <c r="G245" s="102"/>
      <c r="H245" s="102"/>
      <c r="I245" s="102"/>
      <c r="J245" s="102"/>
      <c r="K245" s="102"/>
      <c r="L245" s="102"/>
      <c r="M245" s="102"/>
      <c r="N245" s="102"/>
      <c r="O245" s="102"/>
      <c r="P245" s="102"/>
      <c r="Q245" s="102"/>
    </row>
    <row r="246" spans="1:17" ht="24.75" customHeight="1">
      <c r="A246" s="4" t="s">
        <v>72</v>
      </c>
      <c r="B246" s="4"/>
    </row>
    <row r="247" spans="1:17" ht="15.75" customHeight="1" thickBot="1">
      <c r="A247" s="4"/>
      <c r="B247" s="4"/>
    </row>
    <row r="248" spans="1:17" ht="15.75" customHeight="1" thickBot="1">
      <c r="A248" s="4"/>
      <c r="B248" s="108" t="s">
        <v>74</v>
      </c>
      <c r="C248" s="108"/>
      <c r="D248" s="108"/>
      <c r="E248" s="108"/>
      <c r="F248" s="109"/>
      <c r="G248" s="110"/>
      <c r="H248" s="111"/>
      <c r="I248" t="s">
        <v>75</v>
      </c>
    </row>
    <row r="249" spans="1:17" ht="15.75" customHeight="1" thickBot="1">
      <c r="A249" s="4"/>
      <c r="B249" s="4"/>
    </row>
    <row r="250" spans="1:17" ht="15.75" customHeight="1" thickBot="1">
      <c r="A250" s="4"/>
      <c r="B250" s="108" t="s">
        <v>77</v>
      </c>
      <c r="C250" s="108"/>
      <c r="D250" s="108"/>
      <c r="E250" s="108"/>
      <c r="F250" s="109"/>
      <c r="G250" s="112">
        <f>F10</f>
        <v>0</v>
      </c>
      <c r="H250" s="113"/>
      <c r="I250" s="34" t="s">
        <v>76</v>
      </c>
      <c r="J250" s="114">
        <f>ROUND(G250*102,1)</f>
        <v>0</v>
      </c>
      <c r="K250" s="115"/>
      <c r="L250" t="s">
        <v>75</v>
      </c>
    </row>
    <row r="251" spans="1:17" ht="15.75" customHeight="1">
      <c r="A251" s="4"/>
      <c r="B251" s="4"/>
    </row>
    <row r="252" spans="1:17" ht="15.75" customHeight="1">
      <c r="A252" s="4"/>
      <c r="B252" s="116" t="s">
        <v>78</v>
      </c>
      <c r="C252" s="116"/>
      <c r="D252" s="116"/>
      <c r="E252" s="116"/>
      <c r="F252" s="36" t="str">
        <f>IF(G248="","",IF(J250&gt;G248,"&gt;","&lt;"))</f>
        <v/>
      </c>
      <c r="G252" s="117" t="s">
        <v>79</v>
      </c>
      <c r="H252" s="117"/>
      <c r="I252" s="117"/>
      <c r="J252" s="117"/>
    </row>
    <row r="253" spans="1:17" ht="15.75" customHeight="1" thickBot="1">
      <c r="A253" s="4"/>
      <c r="B253" s="4"/>
    </row>
    <row r="254" spans="1:17" ht="28.5" customHeight="1" thickTop="1" thickBot="1">
      <c r="A254" s="4"/>
      <c r="B254" s="105" t="str">
        <f>IF(G248="","",IF(J250&gt;G248,"この給水装置は水理計算上、十分な給水が可能である。","この給水装置は水理計算上、水圧不足、十分な給水の確保が困難となる可能性がある。"))</f>
        <v/>
      </c>
      <c r="C254" s="106"/>
      <c r="D254" s="106"/>
      <c r="E254" s="106"/>
      <c r="F254" s="106"/>
      <c r="G254" s="106"/>
      <c r="H254" s="106"/>
      <c r="I254" s="106"/>
      <c r="J254" s="106"/>
      <c r="K254" s="106"/>
      <c r="L254" s="106"/>
      <c r="M254" s="106"/>
      <c r="N254" s="106"/>
      <c r="O254" s="106"/>
      <c r="P254" s="107"/>
    </row>
    <row r="255" spans="1:17" ht="19.5" customHeight="1" thickTop="1">
      <c r="A255" s="4"/>
      <c r="B255" s="37"/>
      <c r="C255" s="38"/>
      <c r="D255" s="38"/>
      <c r="E255" s="38"/>
      <c r="F255" s="38"/>
      <c r="G255" s="38"/>
      <c r="H255" s="38"/>
      <c r="I255" s="38"/>
      <c r="J255" s="38"/>
      <c r="K255" s="38"/>
      <c r="L255" s="38"/>
      <c r="M255" s="38"/>
      <c r="N255" s="38"/>
      <c r="O255" s="38"/>
      <c r="P255" s="38"/>
    </row>
    <row r="256" spans="1:17" ht="15.75" customHeight="1" thickBot="1">
      <c r="A256" s="27"/>
      <c r="B256" s="27"/>
      <c r="C256" s="27"/>
      <c r="D256" s="27"/>
      <c r="E256" s="27"/>
      <c r="F256" s="27"/>
      <c r="G256" s="27"/>
      <c r="H256" s="27"/>
      <c r="I256" s="27"/>
      <c r="J256" s="27"/>
      <c r="K256" s="27"/>
      <c r="L256" s="27"/>
      <c r="M256" s="27"/>
      <c r="N256" s="27"/>
      <c r="O256" s="27"/>
      <c r="P256" s="27"/>
      <c r="Q256" s="27"/>
    </row>
    <row r="257" spans="1:17" ht="15.75" customHeight="1">
      <c r="A257" s="122" t="s">
        <v>63</v>
      </c>
      <c r="B257" s="123"/>
      <c r="C257" s="123"/>
      <c r="D257" s="123"/>
      <c r="E257" s="123"/>
      <c r="F257" s="123"/>
      <c r="G257" s="123"/>
      <c r="H257" s="123"/>
      <c r="I257" s="123"/>
      <c r="J257" s="123"/>
      <c r="K257" s="123"/>
      <c r="L257" s="123"/>
      <c r="M257" s="123"/>
      <c r="N257" s="123"/>
      <c r="O257" s="123"/>
      <c r="P257" s="123"/>
      <c r="Q257" s="124"/>
    </row>
    <row r="258" spans="1:17" ht="15.75" customHeight="1">
      <c r="A258" s="125"/>
      <c r="B258" s="126"/>
      <c r="C258" s="126"/>
      <c r="D258" s="126"/>
      <c r="E258" s="126"/>
      <c r="F258" s="126"/>
      <c r="G258" s="126"/>
      <c r="H258" s="126"/>
      <c r="I258" s="126"/>
      <c r="J258" s="126"/>
      <c r="K258" s="126"/>
      <c r="L258" s="126"/>
      <c r="M258" s="126"/>
      <c r="N258" s="126"/>
      <c r="O258" s="126"/>
      <c r="P258" s="126"/>
      <c r="Q258" s="127"/>
    </row>
    <row r="259" spans="1:17" ht="15.75" customHeight="1">
      <c r="A259" s="125"/>
      <c r="B259" s="126"/>
      <c r="C259" s="126"/>
      <c r="D259" s="126"/>
      <c r="E259" s="126"/>
      <c r="F259" s="126"/>
      <c r="G259" s="126"/>
      <c r="H259" s="126"/>
      <c r="I259" s="126"/>
      <c r="J259" s="126"/>
      <c r="K259" s="126"/>
      <c r="L259" s="126"/>
      <c r="M259" s="126"/>
      <c r="N259" s="126"/>
      <c r="O259" s="126"/>
      <c r="P259" s="126"/>
      <c r="Q259" s="127"/>
    </row>
    <row r="260" spans="1:17" ht="15.75" customHeight="1">
      <c r="A260" s="125"/>
      <c r="B260" s="126"/>
      <c r="C260" s="126"/>
      <c r="D260" s="126"/>
      <c r="E260" s="126"/>
      <c r="F260" s="126"/>
      <c r="G260" s="126"/>
      <c r="H260" s="126"/>
      <c r="I260" s="126"/>
      <c r="J260" s="126"/>
      <c r="K260" s="126"/>
      <c r="L260" s="126"/>
      <c r="M260" s="126"/>
      <c r="N260" s="126"/>
      <c r="O260" s="126"/>
      <c r="P260" s="126"/>
      <c r="Q260" s="127"/>
    </row>
    <row r="261" spans="1:17" ht="15.75" customHeight="1">
      <c r="A261" s="125"/>
      <c r="B261" s="126"/>
      <c r="C261" s="126"/>
      <c r="D261" s="126"/>
      <c r="E261" s="126"/>
      <c r="F261" s="126"/>
      <c r="G261" s="126"/>
      <c r="H261" s="126"/>
      <c r="I261" s="126"/>
      <c r="J261" s="126"/>
      <c r="K261" s="126"/>
      <c r="L261" s="126"/>
      <c r="M261" s="126"/>
      <c r="N261" s="126"/>
      <c r="O261" s="126"/>
      <c r="P261" s="126"/>
      <c r="Q261" s="127"/>
    </row>
    <row r="262" spans="1:17" ht="15.75" customHeight="1">
      <c r="A262" s="125"/>
      <c r="B262" s="126"/>
      <c r="C262" s="126"/>
      <c r="D262" s="126"/>
      <c r="E262" s="126"/>
      <c r="F262" s="126"/>
      <c r="G262" s="126"/>
      <c r="H262" s="126"/>
      <c r="I262" s="126"/>
      <c r="J262" s="126"/>
      <c r="K262" s="126"/>
      <c r="L262" s="126"/>
      <c r="M262" s="126"/>
      <c r="N262" s="126"/>
      <c r="O262" s="126"/>
      <c r="P262" s="126"/>
      <c r="Q262" s="127"/>
    </row>
    <row r="263" spans="1:17" ht="15.75" customHeight="1">
      <c r="A263" s="125"/>
      <c r="B263" s="126"/>
      <c r="C263" s="126"/>
      <c r="D263" s="126"/>
      <c r="E263" s="126"/>
      <c r="F263" s="126"/>
      <c r="G263" s="126"/>
      <c r="H263" s="126"/>
      <c r="I263" s="126"/>
      <c r="J263" s="126"/>
      <c r="K263" s="126"/>
      <c r="L263" s="126"/>
      <c r="M263" s="126"/>
      <c r="N263" s="126"/>
      <c r="O263" s="126"/>
      <c r="P263" s="126"/>
      <c r="Q263" s="127"/>
    </row>
    <row r="264" spans="1:17" ht="15.75" customHeight="1">
      <c r="A264" s="125"/>
      <c r="B264" s="126"/>
      <c r="C264" s="126"/>
      <c r="D264" s="126"/>
      <c r="E264" s="126"/>
      <c r="F264" s="126"/>
      <c r="G264" s="126"/>
      <c r="H264" s="126"/>
      <c r="I264" s="126"/>
      <c r="J264" s="126"/>
      <c r="K264" s="126"/>
      <c r="L264" s="126"/>
      <c r="M264" s="126"/>
      <c r="N264" s="126"/>
      <c r="O264" s="126"/>
      <c r="P264" s="126"/>
      <c r="Q264" s="127"/>
    </row>
    <row r="265" spans="1:17" ht="15.75" customHeight="1">
      <c r="A265" s="125"/>
      <c r="B265" s="126"/>
      <c r="C265" s="126"/>
      <c r="D265" s="126"/>
      <c r="E265" s="126"/>
      <c r="F265" s="126"/>
      <c r="G265" s="126"/>
      <c r="H265" s="126"/>
      <c r="I265" s="126"/>
      <c r="J265" s="126"/>
      <c r="K265" s="126"/>
      <c r="L265" s="126"/>
      <c r="M265" s="126"/>
      <c r="N265" s="126"/>
      <c r="O265" s="126"/>
      <c r="P265" s="126"/>
      <c r="Q265" s="127"/>
    </row>
    <row r="266" spans="1:17" ht="15.75" customHeight="1">
      <c r="A266" s="125"/>
      <c r="B266" s="126"/>
      <c r="C266" s="126"/>
      <c r="D266" s="126"/>
      <c r="E266" s="126"/>
      <c r="F266" s="126"/>
      <c r="G266" s="126"/>
      <c r="H266" s="126"/>
      <c r="I266" s="126"/>
      <c r="J266" s="126"/>
      <c r="K266" s="126"/>
      <c r="L266" s="126"/>
      <c r="M266" s="126"/>
      <c r="N266" s="126"/>
      <c r="O266" s="126"/>
      <c r="P266" s="126"/>
      <c r="Q266" s="127"/>
    </row>
    <row r="267" spans="1:17" ht="15.75" customHeight="1">
      <c r="A267" s="125"/>
      <c r="B267" s="126"/>
      <c r="C267" s="126"/>
      <c r="D267" s="126"/>
      <c r="E267" s="126"/>
      <c r="F267" s="126"/>
      <c r="G267" s="126"/>
      <c r="H267" s="126"/>
      <c r="I267" s="126"/>
      <c r="J267" s="126"/>
      <c r="K267" s="126"/>
      <c r="L267" s="126"/>
      <c r="M267" s="126"/>
      <c r="N267" s="126"/>
      <c r="O267" s="126"/>
      <c r="P267" s="126"/>
      <c r="Q267" s="127"/>
    </row>
    <row r="268" spans="1:17" ht="15.75" customHeight="1">
      <c r="A268" s="125"/>
      <c r="B268" s="126"/>
      <c r="C268" s="126"/>
      <c r="D268" s="126"/>
      <c r="E268" s="126"/>
      <c r="F268" s="126"/>
      <c r="G268" s="126"/>
      <c r="H268" s="126"/>
      <c r="I268" s="126"/>
      <c r="J268" s="126"/>
      <c r="K268" s="126"/>
      <c r="L268" s="126"/>
      <c r="M268" s="126"/>
      <c r="N268" s="126"/>
      <c r="O268" s="126"/>
      <c r="P268" s="126"/>
      <c r="Q268" s="127"/>
    </row>
    <row r="269" spans="1:17" ht="15.75" customHeight="1">
      <c r="A269" s="125"/>
      <c r="B269" s="126"/>
      <c r="C269" s="126"/>
      <c r="D269" s="126"/>
      <c r="E269" s="126"/>
      <c r="F269" s="126"/>
      <c r="G269" s="126"/>
      <c r="H269" s="126"/>
      <c r="I269" s="126"/>
      <c r="J269" s="126"/>
      <c r="K269" s="126"/>
      <c r="L269" s="126"/>
      <c r="M269" s="126"/>
      <c r="N269" s="126"/>
      <c r="O269" s="126"/>
      <c r="P269" s="126"/>
      <c r="Q269" s="127"/>
    </row>
    <row r="270" spans="1:17" ht="15.75" customHeight="1">
      <c r="A270" s="125"/>
      <c r="B270" s="126"/>
      <c r="C270" s="126"/>
      <c r="D270" s="126"/>
      <c r="E270" s="126"/>
      <c r="F270" s="126"/>
      <c r="G270" s="126"/>
      <c r="H270" s="126"/>
      <c r="I270" s="126"/>
      <c r="J270" s="126"/>
      <c r="K270" s="126"/>
      <c r="L270" s="126"/>
      <c r="M270" s="126"/>
      <c r="N270" s="126"/>
      <c r="O270" s="126"/>
      <c r="P270" s="126"/>
      <c r="Q270" s="127"/>
    </row>
    <row r="271" spans="1:17" ht="15.75" customHeight="1">
      <c r="A271" s="125"/>
      <c r="B271" s="126"/>
      <c r="C271" s="126"/>
      <c r="D271" s="126"/>
      <c r="E271" s="126"/>
      <c r="F271" s="126"/>
      <c r="G271" s="126"/>
      <c r="H271" s="126"/>
      <c r="I271" s="126"/>
      <c r="J271" s="126"/>
      <c r="K271" s="126"/>
      <c r="L271" s="126"/>
      <c r="M271" s="126"/>
      <c r="N271" s="126"/>
      <c r="O271" s="126"/>
      <c r="P271" s="126"/>
      <c r="Q271" s="127"/>
    </row>
    <row r="272" spans="1:17" ht="15.75" customHeight="1" thickBot="1">
      <c r="A272" s="128"/>
      <c r="B272" s="129"/>
      <c r="C272" s="129"/>
      <c r="D272" s="129"/>
      <c r="E272" s="129"/>
      <c r="F272" s="129"/>
      <c r="G272" s="129"/>
      <c r="H272" s="129"/>
      <c r="I272" s="129"/>
      <c r="J272" s="129"/>
      <c r="K272" s="129"/>
      <c r="L272" s="129"/>
      <c r="M272" s="129"/>
      <c r="N272" s="129"/>
      <c r="O272" s="129"/>
      <c r="P272" s="129"/>
      <c r="Q272" s="130"/>
    </row>
    <row r="273" spans="1:17" ht="15.75" customHeight="1">
      <c r="A273" s="27"/>
      <c r="B273" s="27"/>
      <c r="C273" s="27"/>
      <c r="D273" s="27"/>
      <c r="E273" s="27"/>
      <c r="F273" s="27"/>
      <c r="G273" s="27"/>
      <c r="H273" s="27"/>
      <c r="I273" s="27"/>
      <c r="J273" s="27"/>
      <c r="K273" s="27"/>
      <c r="L273" s="27"/>
      <c r="M273" s="27"/>
      <c r="N273" s="27"/>
      <c r="O273" s="27"/>
      <c r="P273" s="27"/>
      <c r="Q273" s="27"/>
    </row>
    <row r="274" spans="1:17" ht="15.75" customHeight="1">
      <c r="A274" s="27"/>
      <c r="B274" s="27"/>
      <c r="C274" s="27"/>
      <c r="D274" s="27"/>
      <c r="E274" s="27"/>
      <c r="F274" s="27"/>
      <c r="G274" s="27"/>
      <c r="H274" s="27"/>
      <c r="I274" s="27"/>
      <c r="J274" s="27"/>
      <c r="K274" s="27"/>
      <c r="L274" s="27"/>
      <c r="M274" s="27"/>
      <c r="N274" s="27"/>
      <c r="O274" s="27"/>
      <c r="P274" s="27"/>
      <c r="Q274" s="27"/>
    </row>
    <row r="275" spans="1:17" ht="15.75" customHeight="1">
      <c r="A275" s="27"/>
      <c r="B275" s="27"/>
      <c r="C275" s="27"/>
      <c r="D275" s="27"/>
      <c r="E275" s="27"/>
      <c r="F275" s="27"/>
      <c r="G275" s="27"/>
      <c r="H275" s="27"/>
      <c r="I275" s="27"/>
      <c r="J275" s="27"/>
      <c r="K275" s="27"/>
      <c r="L275" s="27"/>
      <c r="M275" s="27"/>
      <c r="N275" s="27"/>
      <c r="O275" s="27"/>
      <c r="P275" s="27"/>
      <c r="Q275" s="27"/>
    </row>
    <row r="276" spans="1:17" ht="15.75" customHeight="1">
      <c r="A276" s="27"/>
      <c r="B276" s="27"/>
      <c r="C276" s="27"/>
      <c r="D276" s="27"/>
      <c r="E276" s="27"/>
      <c r="F276" s="27"/>
      <c r="G276" s="27"/>
      <c r="H276" s="27"/>
      <c r="I276" s="27"/>
      <c r="J276" s="27"/>
      <c r="K276" s="27"/>
      <c r="L276" s="27"/>
      <c r="M276" s="27"/>
      <c r="N276" s="27"/>
      <c r="O276" s="27"/>
      <c r="P276" s="27"/>
      <c r="Q276" s="27"/>
    </row>
    <row r="277" spans="1:17" ht="15.75" customHeight="1">
      <c r="A277" s="27"/>
      <c r="B277" s="27"/>
      <c r="C277" s="27"/>
      <c r="D277" s="27"/>
      <c r="E277" s="27"/>
      <c r="F277" s="27"/>
      <c r="G277" s="27"/>
      <c r="H277" s="27"/>
      <c r="I277" s="27"/>
      <c r="J277" s="27"/>
      <c r="K277" s="27"/>
      <c r="L277" s="27"/>
      <c r="M277" s="27"/>
      <c r="N277" s="27"/>
      <c r="O277" s="27"/>
      <c r="P277" s="27"/>
      <c r="Q277" s="27"/>
    </row>
    <row r="278" spans="1:17" ht="15.75" customHeight="1">
      <c r="A278" s="27"/>
      <c r="B278" s="27"/>
      <c r="C278" s="27"/>
      <c r="D278" s="27"/>
      <c r="E278" s="27"/>
      <c r="F278" s="27"/>
      <c r="G278" s="27"/>
      <c r="H278" s="27"/>
      <c r="I278" s="27"/>
      <c r="J278" s="27"/>
      <c r="K278" s="27"/>
      <c r="L278" s="27"/>
      <c r="M278" s="27"/>
      <c r="N278" s="27"/>
      <c r="O278" s="27"/>
      <c r="P278" s="27"/>
      <c r="Q278" s="27"/>
    </row>
    <row r="279" spans="1:17" ht="15.75" customHeight="1">
      <c r="A279" s="27"/>
      <c r="B279" s="27"/>
      <c r="C279" s="27"/>
      <c r="D279" s="27"/>
      <c r="E279" s="27"/>
      <c r="F279" s="27"/>
      <c r="G279" s="27"/>
      <c r="H279" s="27"/>
      <c r="I279" s="27"/>
      <c r="J279" s="27"/>
      <c r="K279" s="27"/>
      <c r="L279" s="27"/>
      <c r="M279" s="27"/>
      <c r="N279" s="27"/>
      <c r="O279" s="27"/>
      <c r="P279" s="27"/>
      <c r="Q279" s="27"/>
    </row>
    <row r="280" spans="1:17" ht="15.75" customHeight="1">
      <c r="A280" s="27"/>
      <c r="B280" s="27"/>
      <c r="C280" s="27"/>
      <c r="D280" s="27"/>
      <c r="E280" s="27"/>
      <c r="F280" s="27"/>
      <c r="G280" s="27"/>
      <c r="H280" s="27"/>
      <c r="I280" s="27"/>
      <c r="J280" s="27"/>
      <c r="K280" s="27"/>
      <c r="L280" s="27"/>
      <c r="M280" s="27"/>
      <c r="N280" s="27"/>
      <c r="O280" s="27"/>
      <c r="P280" s="27"/>
      <c r="Q280" s="27"/>
    </row>
    <row r="281" spans="1:17" ht="15.75" customHeight="1">
      <c r="A281" s="27"/>
      <c r="B281" s="27"/>
      <c r="C281" s="27"/>
      <c r="D281" s="27"/>
      <c r="E281" s="27"/>
      <c r="F281" s="27"/>
      <c r="G281" s="27"/>
      <c r="H281" s="27"/>
      <c r="I281" s="27"/>
      <c r="J281" s="27"/>
      <c r="K281" s="27"/>
      <c r="L281" s="27"/>
      <c r="M281" s="27"/>
      <c r="N281" s="27"/>
      <c r="O281" s="27"/>
      <c r="P281" s="27"/>
      <c r="Q281" s="27"/>
    </row>
    <row r="282" spans="1:17" ht="15.75" customHeight="1">
      <c r="A282" s="27"/>
      <c r="B282" s="27"/>
      <c r="C282" s="27"/>
      <c r="D282" s="27"/>
      <c r="E282" s="27"/>
      <c r="F282" s="27"/>
      <c r="G282" s="27"/>
      <c r="H282" s="27"/>
      <c r="I282" s="27"/>
      <c r="J282" s="27"/>
      <c r="K282" s="27"/>
      <c r="L282" s="27"/>
      <c r="M282" s="27"/>
      <c r="N282" s="27"/>
      <c r="O282" s="27"/>
      <c r="P282" s="27"/>
      <c r="Q282" s="27"/>
    </row>
    <row r="283" spans="1:17" ht="15.75" customHeight="1">
      <c r="A283" s="27"/>
      <c r="B283" s="27"/>
      <c r="C283" s="27"/>
      <c r="D283" s="27"/>
      <c r="E283" s="27"/>
      <c r="F283" s="27"/>
      <c r="G283" s="27"/>
      <c r="H283" s="27"/>
      <c r="I283" s="27"/>
      <c r="J283" s="27"/>
      <c r="K283" s="27"/>
      <c r="L283" s="27"/>
      <c r="M283" s="27"/>
      <c r="N283" s="27"/>
      <c r="O283" s="27"/>
      <c r="P283" s="27"/>
      <c r="Q283" s="27"/>
    </row>
    <row r="284" spans="1:17" ht="15.75" customHeight="1">
      <c r="A284" s="27"/>
      <c r="B284" s="27"/>
      <c r="C284" s="27"/>
      <c r="D284" s="27"/>
      <c r="E284" s="27"/>
      <c r="F284" s="27"/>
      <c r="G284" s="27"/>
      <c r="H284" s="27"/>
      <c r="I284" s="27"/>
      <c r="J284" s="27"/>
      <c r="K284" s="27"/>
      <c r="L284" s="27"/>
      <c r="M284" s="27"/>
      <c r="N284" s="27"/>
      <c r="O284" s="27"/>
      <c r="P284" s="27"/>
      <c r="Q284" s="27"/>
    </row>
    <row r="285" spans="1:17" ht="15.75" customHeight="1">
      <c r="A285" s="27"/>
      <c r="B285" s="27"/>
      <c r="C285" s="27"/>
      <c r="D285" s="27"/>
      <c r="E285" s="27"/>
      <c r="F285" s="27"/>
      <c r="G285" s="27"/>
      <c r="H285" s="27"/>
      <c r="I285" s="27"/>
      <c r="J285" s="27"/>
      <c r="K285" s="27"/>
      <c r="L285" s="27"/>
      <c r="M285" s="27"/>
      <c r="N285" s="27"/>
      <c r="O285" s="27"/>
      <c r="P285" s="27"/>
      <c r="Q285" s="27"/>
    </row>
    <row r="286" spans="1:17" ht="15.75" customHeight="1">
      <c r="A286" s="27"/>
      <c r="B286" s="27"/>
      <c r="C286" s="27"/>
      <c r="D286" s="27"/>
      <c r="E286" s="27"/>
      <c r="F286" s="27"/>
      <c r="G286" s="27"/>
      <c r="H286" s="27"/>
      <c r="I286" s="27"/>
      <c r="J286" s="27"/>
      <c r="K286" s="27"/>
      <c r="L286" s="27"/>
      <c r="M286" s="27"/>
      <c r="N286" s="27"/>
      <c r="O286" s="27"/>
      <c r="P286" s="27"/>
      <c r="Q286" s="27"/>
    </row>
    <row r="287" spans="1:17" ht="15.75" customHeight="1">
      <c r="A287" s="27"/>
      <c r="B287" s="27"/>
      <c r="C287" s="27"/>
      <c r="D287" s="27"/>
      <c r="E287" s="27"/>
      <c r="F287" s="27"/>
      <c r="G287" s="27"/>
      <c r="H287" s="27"/>
      <c r="I287" s="27"/>
      <c r="J287" s="27"/>
      <c r="K287" s="27"/>
      <c r="L287" s="27"/>
      <c r="M287" s="27"/>
      <c r="N287" s="27"/>
      <c r="O287" s="27"/>
      <c r="P287" s="27"/>
      <c r="Q287" s="27"/>
    </row>
    <row r="288" spans="1:17" ht="15.75" customHeight="1">
      <c r="A288" s="27"/>
      <c r="B288" s="27"/>
      <c r="C288" s="27"/>
      <c r="D288" s="27"/>
      <c r="E288" s="27"/>
      <c r="F288" s="27"/>
      <c r="G288" s="27"/>
      <c r="H288" s="27"/>
      <c r="I288" s="27"/>
      <c r="J288" s="27"/>
      <c r="K288" s="27"/>
      <c r="L288" s="27"/>
      <c r="M288" s="27"/>
      <c r="N288" s="27"/>
      <c r="O288" s="27"/>
      <c r="P288" s="27"/>
      <c r="Q288" s="27"/>
    </row>
    <row r="289" spans="1:17" ht="15.75" customHeight="1">
      <c r="A289" s="27"/>
      <c r="B289" s="27"/>
      <c r="C289" s="27"/>
      <c r="D289" s="27"/>
      <c r="E289" s="27"/>
      <c r="F289" s="27"/>
      <c r="G289" s="27"/>
      <c r="H289" s="27"/>
      <c r="I289" s="27"/>
      <c r="J289" s="27"/>
      <c r="K289" s="27"/>
      <c r="L289" s="27"/>
      <c r="M289" s="27"/>
      <c r="N289" s="27"/>
      <c r="O289" s="27"/>
      <c r="P289" s="27"/>
      <c r="Q289" s="27"/>
    </row>
    <row r="290" spans="1:17" ht="15.75" customHeight="1">
      <c r="A290" s="27"/>
      <c r="B290" s="27"/>
      <c r="C290" s="27"/>
      <c r="D290" s="27"/>
      <c r="E290" s="27"/>
      <c r="F290" s="27"/>
      <c r="G290" s="27"/>
      <c r="H290" s="27"/>
      <c r="I290" s="27"/>
      <c r="J290" s="27"/>
      <c r="K290" s="27"/>
      <c r="L290" s="27"/>
      <c r="M290" s="27"/>
      <c r="N290" s="27"/>
      <c r="O290" s="27"/>
      <c r="P290" s="27"/>
      <c r="Q290" s="27"/>
    </row>
    <row r="291" spans="1:17" ht="15.75" customHeight="1">
      <c r="A291" s="27"/>
      <c r="B291" s="27"/>
      <c r="C291" s="27"/>
      <c r="D291" s="27"/>
      <c r="E291" s="27"/>
      <c r="F291" s="27"/>
      <c r="G291" s="27"/>
      <c r="H291" s="27"/>
      <c r="I291" s="27"/>
      <c r="J291" s="27"/>
      <c r="K291" s="27"/>
      <c r="L291" s="27"/>
      <c r="M291" s="27"/>
      <c r="N291" s="27"/>
      <c r="O291" s="27"/>
      <c r="P291" s="27"/>
      <c r="Q291" s="27"/>
    </row>
    <row r="292" spans="1:17" ht="15.75" customHeight="1">
      <c r="A292" s="27"/>
      <c r="B292" s="27"/>
      <c r="C292" s="27"/>
      <c r="D292" s="27"/>
      <c r="E292" s="27"/>
      <c r="F292" s="27"/>
      <c r="G292" s="27"/>
      <c r="H292" s="27"/>
      <c r="I292" s="27"/>
      <c r="J292" s="27"/>
      <c r="K292" s="27"/>
      <c r="L292" s="27"/>
      <c r="M292" s="27"/>
      <c r="N292" s="27"/>
      <c r="O292" s="27"/>
      <c r="P292" s="27"/>
      <c r="Q292" s="27"/>
    </row>
    <row r="293" spans="1:17" ht="15.75" customHeight="1">
      <c r="A293" s="27"/>
      <c r="B293" s="27"/>
      <c r="C293" s="27"/>
      <c r="D293" s="27"/>
      <c r="E293" s="27"/>
      <c r="F293" s="27"/>
      <c r="G293" s="27"/>
      <c r="H293" s="27"/>
      <c r="I293" s="27"/>
      <c r="J293" s="27"/>
      <c r="K293" s="27"/>
      <c r="L293" s="27"/>
      <c r="M293" s="27"/>
      <c r="N293" s="27"/>
      <c r="O293" s="27"/>
      <c r="P293" s="27"/>
      <c r="Q293" s="27"/>
    </row>
    <row r="294" spans="1:17" ht="15.75" customHeight="1">
      <c r="A294" s="27"/>
      <c r="B294" s="27"/>
      <c r="C294" s="27"/>
      <c r="D294" s="27"/>
      <c r="E294" s="27"/>
      <c r="F294" s="27"/>
      <c r="G294" s="27"/>
      <c r="H294" s="27"/>
      <c r="I294" s="27"/>
      <c r="J294" s="27"/>
      <c r="K294" s="27"/>
      <c r="L294" s="27"/>
      <c r="M294" s="27"/>
      <c r="N294" s="27"/>
      <c r="O294" s="27"/>
      <c r="P294" s="27"/>
      <c r="Q294" s="27"/>
    </row>
    <row r="295" spans="1:17" ht="15.75" customHeight="1">
      <c r="A295" s="27"/>
      <c r="B295" s="27"/>
      <c r="C295" s="27"/>
      <c r="D295" s="27"/>
      <c r="E295" s="27"/>
      <c r="F295" s="27"/>
      <c r="G295" s="27"/>
      <c r="H295" s="27"/>
      <c r="I295" s="27"/>
      <c r="J295" s="27"/>
      <c r="K295" s="27"/>
      <c r="L295" s="27"/>
      <c r="M295" s="27"/>
      <c r="N295" s="27"/>
      <c r="O295" s="27"/>
      <c r="P295" s="27"/>
      <c r="Q295" s="27"/>
    </row>
    <row r="296" spans="1:17" ht="15.75" customHeight="1">
      <c r="A296" s="27"/>
      <c r="B296" s="27"/>
      <c r="C296" s="27"/>
      <c r="D296" s="27"/>
      <c r="E296" s="27"/>
      <c r="F296" s="27"/>
      <c r="G296" s="27"/>
      <c r="H296" s="27"/>
      <c r="I296" s="27"/>
      <c r="J296" s="27"/>
      <c r="K296" s="27"/>
      <c r="L296" s="27"/>
      <c r="M296" s="27"/>
      <c r="N296" s="27"/>
      <c r="O296" s="27"/>
      <c r="P296" s="27"/>
      <c r="Q296" s="27"/>
    </row>
    <row r="297" spans="1:17" ht="15.75" customHeight="1">
      <c r="A297" s="27"/>
      <c r="B297" s="27"/>
      <c r="C297" s="27"/>
      <c r="D297" s="27"/>
      <c r="E297" s="27"/>
      <c r="F297" s="27"/>
      <c r="G297" s="27"/>
      <c r="H297" s="27"/>
      <c r="I297" s="27"/>
      <c r="J297" s="27"/>
      <c r="K297" s="27"/>
      <c r="L297" s="27"/>
      <c r="M297" s="27"/>
      <c r="N297" s="27"/>
      <c r="O297" s="27"/>
      <c r="P297" s="27"/>
      <c r="Q297" s="27"/>
    </row>
    <row r="298" spans="1:17" ht="15.75" customHeight="1">
      <c r="A298" s="27"/>
      <c r="B298" s="27"/>
      <c r="C298" s="27"/>
      <c r="D298" s="27"/>
      <c r="E298" s="27"/>
      <c r="F298" s="27"/>
      <c r="G298" s="27"/>
      <c r="H298" s="27"/>
      <c r="I298" s="27"/>
      <c r="J298" s="27"/>
      <c r="K298" s="27"/>
      <c r="L298" s="27"/>
      <c r="M298" s="27"/>
      <c r="N298" s="27"/>
      <c r="O298" s="27"/>
      <c r="P298" s="27"/>
      <c r="Q298" s="27"/>
    </row>
    <row r="299" spans="1:17" ht="26.25" customHeight="1">
      <c r="A299" s="30" t="s">
        <v>73</v>
      </c>
      <c r="B299" s="31"/>
      <c r="C299" s="31"/>
      <c r="D299" s="31"/>
      <c r="E299" s="31"/>
      <c r="F299" s="31"/>
      <c r="G299" s="31"/>
      <c r="H299" s="31"/>
      <c r="I299" s="31"/>
      <c r="J299" s="31"/>
      <c r="K299" s="31"/>
      <c r="L299" s="31"/>
      <c r="M299" s="31"/>
      <c r="N299" s="31"/>
      <c r="O299" s="31"/>
      <c r="P299" s="31"/>
      <c r="Q299" s="31"/>
    </row>
    <row r="300" spans="1:17">
      <c r="A300" s="31"/>
      <c r="B300" s="31"/>
      <c r="C300" s="31"/>
      <c r="D300" s="31"/>
      <c r="E300" s="31"/>
      <c r="F300" s="31"/>
      <c r="G300" s="31"/>
      <c r="H300" s="31"/>
      <c r="I300" s="31"/>
      <c r="J300" s="31"/>
      <c r="K300" s="31"/>
      <c r="L300" s="31"/>
      <c r="M300" s="31"/>
      <c r="N300" s="31"/>
      <c r="O300" s="31"/>
      <c r="P300" s="31"/>
      <c r="Q300" s="31"/>
    </row>
    <row r="301" spans="1:17">
      <c r="A301" s="31"/>
      <c r="B301" s="31"/>
      <c r="C301" s="31"/>
      <c r="D301" s="31"/>
      <c r="E301" s="31"/>
      <c r="F301" s="31"/>
      <c r="G301" s="31"/>
      <c r="H301" s="31"/>
      <c r="I301" s="31"/>
      <c r="J301" s="31"/>
      <c r="K301" s="31"/>
      <c r="L301" s="31"/>
      <c r="M301" s="31"/>
      <c r="N301" s="31"/>
      <c r="O301" s="31"/>
      <c r="P301" s="31"/>
      <c r="Q301" s="31"/>
    </row>
    <row r="302" spans="1:17">
      <c r="A302" s="31"/>
      <c r="B302" s="31"/>
      <c r="C302" s="31"/>
      <c r="D302" s="31"/>
      <c r="E302" s="31"/>
      <c r="F302" s="31"/>
      <c r="G302" s="31"/>
      <c r="H302" s="31"/>
      <c r="I302" s="31"/>
      <c r="J302" s="31"/>
      <c r="K302" s="31"/>
      <c r="L302" s="31"/>
      <c r="M302" s="31"/>
      <c r="N302" s="31"/>
      <c r="O302" s="31"/>
      <c r="P302" s="31"/>
      <c r="Q302" s="31"/>
    </row>
    <row r="303" spans="1:17">
      <c r="A303" s="31"/>
      <c r="B303" s="31"/>
      <c r="C303" s="31"/>
      <c r="D303" s="31"/>
      <c r="E303" s="31"/>
      <c r="F303" s="31"/>
      <c r="G303" s="31"/>
      <c r="H303" s="31"/>
      <c r="I303" s="31"/>
      <c r="J303" s="31"/>
      <c r="K303" s="31"/>
      <c r="L303" s="31"/>
      <c r="M303" s="31"/>
      <c r="N303" s="31"/>
      <c r="O303" s="31"/>
      <c r="P303" s="31"/>
      <c r="Q303" s="31"/>
    </row>
    <row r="304" spans="1:17">
      <c r="A304" s="31"/>
      <c r="B304" s="31"/>
      <c r="C304" s="31"/>
      <c r="D304" s="31"/>
      <c r="E304" s="31"/>
      <c r="F304" s="31"/>
      <c r="G304" s="31"/>
      <c r="H304" s="31"/>
      <c r="I304" s="31"/>
      <c r="J304" s="31"/>
      <c r="K304" s="31"/>
      <c r="L304" s="31"/>
      <c r="M304" s="31"/>
      <c r="N304" s="31"/>
      <c r="O304" s="31"/>
      <c r="P304" s="31"/>
      <c r="Q304" s="31"/>
    </row>
    <row r="305" spans="1:17">
      <c r="A305" s="31"/>
      <c r="B305" s="31"/>
      <c r="C305" s="31"/>
      <c r="D305" s="31"/>
      <c r="E305" s="31"/>
      <c r="F305" s="31"/>
      <c r="G305" s="31"/>
      <c r="H305" s="31"/>
      <c r="I305" s="31"/>
      <c r="J305" s="31"/>
      <c r="K305" s="31"/>
      <c r="L305" s="31"/>
      <c r="M305" s="31"/>
      <c r="N305" s="31"/>
      <c r="O305" s="31"/>
      <c r="P305" s="31"/>
      <c r="Q305" s="31"/>
    </row>
    <row r="306" spans="1:17">
      <c r="A306" s="31"/>
      <c r="B306" s="31"/>
      <c r="C306" s="31"/>
      <c r="D306" s="31"/>
      <c r="E306" s="31"/>
      <c r="F306" s="31"/>
      <c r="G306" s="31"/>
      <c r="H306" s="31"/>
      <c r="I306" s="31"/>
      <c r="J306" s="31"/>
      <c r="K306" s="31"/>
      <c r="L306" s="31"/>
      <c r="M306" s="31"/>
      <c r="N306" s="31"/>
      <c r="O306" s="31"/>
      <c r="P306" s="31"/>
      <c r="Q306" s="31"/>
    </row>
    <row r="307" spans="1:17">
      <c r="A307" s="31"/>
      <c r="B307" s="31"/>
      <c r="C307" s="31"/>
      <c r="D307" s="31"/>
      <c r="E307" s="31"/>
      <c r="F307" s="31"/>
      <c r="G307" s="31"/>
      <c r="H307" s="31"/>
      <c r="I307" s="31"/>
      <c r="J307" s="31"/>
      <c r="K307" s="31"/>
      <c r="L307" s="31"/>
      <c r="M307" s="31"/>
      <c r="N307" s="31"/>
      <c r="O307" s="31"/>
      <c r="P307" s="31"/>
      <c r="Q307" s="31"/>
    </row>
    <row r="308" spans="1:17">
      <c r="A308" s="31"/>
      <c r="B308" s="31"/>
      <c r="C308" s="31"/>
      <c r="D308" s="31"/>
      <c r="E308" s="31"/>
      <c r="F308" s="31"/>
      <c r="G308" s="31"/>
      <c r="H308" s="31"/>
      <c r="I308" s="31"/>
      <c r="J308" s="31"/>
      <c r="K308" s="31"/>
      <c r="L308" s="31"/>
      <c r="M308" s="31"/>
      <c r="N308" s="31"/>
      <c r="O308" s="31"/>
      <c r="P308" s="31"/>
      <c r="Q308" s="31"/>
    </row>
    <row r="309" spans="1:17">
      <c r="A309" s="31"/>
      <c r="B309" s="31"/>
      <c r="C309" s="31"/>
      <c r="D309" s="31"/>
      <c r="E309" s="31"/>
      <c r="F309" s="31"/>
      <c r="G309" s="31"/>
      <c r="H309" s="31"/>
      <c r="I309" s="31"/>
      <c r="J309" s="31"/>
      <c r="K309" s="31"/>
      <c r="L309" s="31"/>
      <c r="M309" s="31"/>
      <c r="N309" s="31"/>
      <c r="O309" s="31"/>
      <c r="P309" s="31"/>
      <c r="Q309" s="31"/>
    </row>
    <row r="310" spans="1:17">
      <c r="A310" s="31"/>
      <c r="B310" s="31"/>
      <c r="C310" s="31"/>
      <c r="D310" s="31"/>
      <c r="E310" s="31"/>
      <c r="F310" s="31"/>
      <c r="G310" s="31"/>
      <c r="H310" s="31"/>
      <c r="I310" s="31"/>
      <c r="J310" s="31"/>
      <c r="K310" s="31"/>
      <c r="L310" s="31"/>
      <c r="M310" s="31"/>
      <c r="N310" s="31"/>
      <c r="O310" s="31"/>
      <c r="P310" s="31"/>
      <c r="Q310" s="31"/>
    </row>
    <row r="311" spans="1:17">
      <c r="A311" s="31"/>
      <c r="B311" s="31"/>
      <c r="C311" s="31"/>
      <c r="D311" s="31"/>
      <c r="E311" s="31"/>
      <c r="F311" s="31"/>
      <c r="G311" s="31"/>
      <c r="H311" s="31"/>
      <c r="I311" s="31"/>
      <c r="J311" s="31"/>
      <c r="K311" s="31"/>
      <c r="L311" s="31"/>
      <c r="M311" s="31"/>
      <c r="N311" s="31"/>
      <c r="O311" s="31"/>
      <c r="P311" s="31"/>
      <c r="Q311" s="31"/>
    </row>
    <row r="312" spans="1:17">
      <c r="A312" s="31"/>
      <c r="B312" s="31"/>
      <c r="C312" s="31"/>
      <c r="D312" s="31"/>
      <c r="E312" s="31"/>
      <c r="F312" s="31"/>
      <c r="G312" s="31"/>
      <c r="H312" s="31"/>
      <c r="I312" s="31"/>
      <c r="J312" s="31"/>
      <c r="K312" s="31"/>
      <c r="L312" s="31"/>
      <c r="M312" s="31"/>
      <c r="N312" s="31"/>
      <c r="O312" s="31"/>
      <c r="P312" s="31"/>
      <c r="Q312" s="31"/>
    </row>
    <row r="313" spans="1:17">
      <c r="A313" s="31"/>
      <c r="B313" s="31"/>
      <c r="C313" s="31"/>
      <c r="D313" s="31"/>
      <c r="E313" s="31"/>
      <c r="F313" s="31"/>
      <c r="G313" s="31"/>
      <c r="H313" s="31"/>
      <c r="I313" s="31"/>
      <c r="J313" s="31"/>
      <c r="K313" s="31"/>
      <c r="L313" s="31"/>
      <c r="M313" s="31"/>
      <c r="N313" s="31"/>
      <c r="O313" s="31"/>
      <c r="P313" s="31"/>
      <c r="Q313" s="31"/>
    </row>
    <row r="314" spans="1:17">
      <c r="A314" s="31"/>
      <c r="B314" s="31"/>
      <c r="C314" s="31"/>
      <c r="D314" s="31"/>
      <c r="E314" s="31"/>
      <c r="F314" s="31"/>
      <c r="G314" s="31"/>
      <c r="H314" s="31"/>
      <c r="I314" s="31"/>
      <c r="J314" s="31"/>
      <c r="K314" s="31"/>
      <c r="L314" s="31"/>
      <c r="M314" s="31"/>
      <c r="N314" s="31"/>
      <c r="O314" s="31"/>
      <c r="P314" s="31"/>
      <c r="Q314" s="31"/>
    </row>
    <row r="315" spans="1:17">
      <c r="A315" s="31"/>
      <c r="B315" s="31"/>
      <c r="C315" s="31"/>
      <c r="D315" s="31"/>
      <c r="E315" s="31"/>
      <c r="F315" s="31"/>
      <c r="G315" s="31"/>
      <c r="H315" s="31"/>
      <c r="I315" s="31"/>
      <c r="J315" s="31"/>
      <c r="K315" s="31"/>
      <c r="L315" s="31"/>
      <c r="M315" s="31"/>
      <c r="N315" s="31"/>
      <c r="O315" s="31"/>
      <c r="P315" s="31"/>
      <c r="Q315" s="31"/>
    </row>
    <row r="316" spans="1:17">
      <c r="A316" s="31"/>
      <c r="B316" s="31"/>
      <c r="C316" s="31"/>
      <c r="D316" s="31"/>
      <c r="E316" s="31"/>
      <c r="F316" s="31"/>
      <c r="G316" s="31"/>
      <c r="H316" s="31"/>
      <c r="I316" s="31"/>
      <c r="J316" s="31"/>
      <c r="K316" s="31"/>
      <c r="L316" s="31"/>
      <c r="M316" s="31"/>
      <c r="N316" s="31"/>
      <c r="O316" s="31"/>
      <c r="P316" s="31"/>
      <c r="Q316" s="31"/>
    </row>
    <row r="317" spans="1:17">
      <c r="A317" s="31"/>
      <c r="B317" s="31"/>
      <c r="C317" s="31"/>
      <c r="D317" s="31"/>
      <c r="E317" s="31"/>
      <c r="F317" s="31"/>
      <c r="G317" s="31"/>
      <c r="H317" s="31"/>
      <c r="I317" s="31"/>
      <c r="J317" s="31"/>
      <c r="K317" s="31"/>
      <c r="L317" s="31"/>
      <c r="M317" s="31"/>
      <c r="N317" s="31"/>
      <c r="O317" s="31"/>
      <c r="P317" s="31"/>
      <c r="Q317" s="31"/>
    </row>
    <row r="318" spans="1:17">
      <c r="A318" s="31"/>
      <c r="B318" s="31"/>
      <c r="C318" s="31"/>
      <c r="D318" s="31"/>
      <c r="E318" s="31"/>
      <c r="F318" s="31"/>
      <c r="G318" s="31"/>
      <c r="H318" s="31"/>
      <c r="I318" s="31"/>
      <c r="J318" s="31"/>
      <c r="K318" s="31"/>
      <c r="L318" s="31"/>
      <c r="M318" s="31"/>
      <c r="N318" s="31"/>
      <c r="O318" s="31"/>
      <c r="P318" s="31"/>
      <c r="Q318" s="31"/>
    </row>
    <row r="319" spans="1:17">
      <c r="A319" s="31"/>
      <c r="B319" s="31"/>
      <c r="C319" s="31"/>
      <c r="D319" s="31"/>
      <c r="E319" s="31"/>
      <c r="F319" s="31"/>
      <c r="G319" s="31"/>
      <c r="H319" s="31"/>
      <c r="I319" s="31"/>
      <c r="J319" s="31"/>
      <c r="K319" s="31"/>
      <c r="L319" s="31"/>
      <c r="M319" s="31"/>
      <c r="N319" s="31"/>
      <c r="O319" s="31"/>
      <c r="P319" s="31"/>
      <c r="Q319" s="31"/>
    </row>
    <row r="320" spans="1:17">
      <c r="A320" s="31"/>
      <c r="B320" s="31"/>
      <c r="C320" s="31"/>
      <c r="D320" s="31"/>
      <c r="E320" s="31"/>
      <c r="F320" s="31"/>
      <c r="G320" s="31"/>
      <c r="H320" s="31"/>
      <c r="I320" s="31"/>
      <c r="J320" s="31"/>
      <c r="K320" s="31"/>
      <c r="L320" s="31"/>
      <c r="M320" s="31"/>
      <c r="N320" s="31"/>
      <c r="O320" s="31"/>
      <c r="P320" s="31"/>
      <c r="Q320" s="31"/>
    </row>
    <row r="321" spans="1:17">
      <c r="A321" s="31"/>
      <c r="B321" s="31"/>
      <c r="C321" s="31"/>
      <c r="D321" s="31"/>
      <c r="E321" s="31"/>
      <c r="F321" s="31"/>
      <c r="G321" s="31"/>
      <c r="H321" s="31"/>
      <c r="I321" s="31"/>
      <c r="J321" s="31"/>
      <c r="K321" s="31"/>
      <c r="L321" s="31"/>
      <c r="M321" s="31"/>
      <c r="N321" s="31"/>
      <c r="O321" s="31"/>
      <c r="P321" s="31"/>
      <c r="Q321" s="31"/>
    </row>
    <row r="322" spans="1:17">
      <c r="A322" s="31"/>
      <c r="B322" s="31"/>
      <c r="C322" s="31"/>
      <c r="D322" s="31"/>
      <c r="E322" s="31"/>
      <c r="F322" s="31"/>
      <c r="G322" s="31"/>
      <c r="H322" s="31"/>
      <c r="I322" s="31"/>
      <c r="J322" s="31"/>
      <c r="K322" s="31"/>
      <c r="L322" s="31"/>
      <c r="M322" s="31"/>
      <c r="N322" s="31"/>
      <c r="O322" s="31"/>
      <c r="P322" s="31"/>
      <c r="Q322" s="31"/>
    </row>
    <row r="323" spans="1:17">
      <c r="A323" s="31"/>
      <c r="B323" s="31"/>
      <c r="C323" s="31"/>
      <c r="D323" s="31"/>
      <c r="E323" s="31"/>
      <c r="F323" s="31"/>
      <c r="G323" s="31"/>
      <c r="H323" s="31"/>
      <c r="I323" s="31"/>
      <c r="J323" s="31"/>
      <c r="K323" s="31"/>
      <c r="L323" s="31"/>
      <c r="M323" s="31"/>
      <c r="N323" s="31"/>
      <c r="O323" s="31"/>
      <c r="P323" s="31"/>
      <c r="Q323" s="31"/>
    </row>
    <row r="324" spans="1:17">
      <c r="A324" s="31"/>
      <c r="B324" s="31"/>
      <c r="C324" s="31"/>
      <c r="D324" s="31"/>
      <c r="E324" s="31"/>
      <c r="F324" s="31"/>
      <c r="G324" s="31"/>
      <c r="H324" s="31"/>
      <c r="I324" s="31"/>
      <c r="J324" s="31"/>
      <c r="K324" s="31"/>
      <c r="L324" s="31"/>
      <c r="M324" s="31"/>
      <c r="N324" s="31"/>
      <c r="O324" s="31"/>
      <c r="P324" s="31"/>
      <c r="Q324" s="31"/>
    </row>
    <row r="325" spans="1:17">
      <c r="A325" s="31"/>
      <c r="B325" s="31"/>
      <c r="C325" s="31"/>
      <c r="D325" s="31"/>
      <c r="E325" s="31"/>
      <c r="F325" s="31"/>
      <c r="G325" s="31"/>
      <c r="H325" s="31"/>
      <c r="I325" s="31"/>
      <c r="J325" s="31"/>
      <c r="K325" s="31"/>
      <c r="L325" s="31"/>
      <c r="M325" s="31"/>
      <c r="N325" s="31"/>
      <c r="O325" s="31"/>
      <c r="P325" s="31"/>
      <c r="Q325" s="31"/>
    </row>
    <row r="326" spans="1:17">
      <c r="A326" s="31"/>
      <c r="B326" s="31"/>
      <c r="C326" s="31"/>
      <c r="D326" s="31"/>
      <c r="E326" s="31"/>
      <c r="F326" s="31"/>
      <c r="G326" s="31"/>
      <c r="H326" s="31"/>
      <c r="I326" s="31"/>
      <c r="J326" s="31"/>
      <c r="K326" s="31"/>
      <c r="L326" s="31"/>
      <c r="M326" s="31"/>
      <c r="N326" s="31"/>
      <c r="O326" s="31"/>
      <c r="P326" s="31"/>
      <c r="Q326" s="31"/>
    </row>
    <row r="327" spans="1:17">
      <c r="A327" s="31"/>
      <c r="B327" s="31"/>
      <c r="C327" s="31"/>
      <c r="D327" s="31"/>
      <c r="E327" s="31"/>
      <c r="F327" s="31"/>
      <c r="G327" s="31"/>
      <c r="H327" s="31"/>
      <c r="I327" s="31"/>
      <c r="J327" s="31"/>
      <c r="K327" s="31"/>
      <c r="L327" s="31"/>
      <c r="M327" s="31"/>
      <c r="N327" s="31"/>
      <c r="O327" s="31"/>
      <c r="P327" s="31"/>
      <c r="Q327" s="31"/>
    </row>
    <row r="328" spans="1:17">
      <c r="A328" s="31"/>
      <c r="B328" s="31"/>
      <c r="C328" s="31"/>
      <c r="D328" s="31"/>
      <c r="E328" s="31"/>
      <c r="F328" s="31"/>
      <c r="G328" s="31"/>
      <c r="H328" s="31"/>
      <c r="I328" s="31"/>
      <c r="J328" s="31"/>
      <c r="K328" s="31"/>
      <c r="L328" s="31"/>
      <c r="M328" s="31"/>
      <c r="N328" s="31"/>
      <c r="O328" s="31"/>
      <c r="P328" s="31"/>
      <c r="Q328" s="31"/>
    </row>
    <row r="329" spans="1:17">
      <c r="A329" s="31"/>
      <c r="B329" s="31"/>
      <c r="C329" s="31"/>
      <c r="D329" s="31"/>
      <c r="E329" s="31"/>
      <c r="F329" s="31"/>
      <c r="G329" s="31"/>
      <c r="H329" s="31"/>
      <c r="I329" s="31"/>
      <c r="J329" s="31"/>
      <c r="K329" s="31"/>
      <c r="L329" s="31"/>
      <c r="M329" s="31"/>
      <c r="N329" s="31"/>
      <c r="O329" s="31"/>
      <c r="P329" s="31"/>
      <c r="Q329" s="31"/>
    </row>
    <row r="330" spans="1:17">
      <c r="A330" s="31"/>
      <c r="B330" s="31"/>
      <c r="C330" s="31"/>
      <c r="D330" s="31"/>
      <c r="E330" s="31"/>
      <c r="F330" s="31"/>
      <c r="G330" s="31"/>
      <c r="H330" s="31"/>
      <c r="I330" s="31"/>
      <c r="J330" s="31"/>
      <c r="K330" s="31"/>
      <c r="L330" s="31"/>
      <c r="M330" s="31"/>
      <c r="N330" s="31"/>
      <c r="O330" s="31"/>
      <c r="P330" s="31"/>
      <c r="Q330" s="31"/>
    </row>
    <row r="331" spans="1:17">
      <c r="A331" s="31"/>
      <c r="B331" s="31"/>
      <c r="C331" s="31"/>
      <c r="D331" s="31"/>
      <c r="E331" s="31"/>
      <c r="F331" s="31"/>
      <c r="G331" s="31"/>
      <c r="H331" s="31"/>
      <c r="I331" s="31"/>
      <c r="J331" s="31"/>
      <c r="K331" s="31"/>
      <c r="L331" s="31"/>
      <c r="M331" s="31"/>
      <c r="N331" s="31"/>
      <c r="O331" s="31"/>
      <c r="P331" s="31"/>
      <c r="Q331" s="31"/>
    </row>
    <row r="332" spans="1:17">
      <c r="A332" s="31"/>
      <c r="B332" s="31"/>
      <c r="C332" s="31"/>
      <c r="D332" s="31"/>
      <c r="E332" s="31"/>
      <c r="F332" s="31"/>
      <c r="G332" s="31"/>
      <c r="H332" s="31"/>
      <c r="I332" s="31"/>
      <c r="J332" s="31"/>
      <c r="K332" s="31"/>
      <c r="L332" s="31"/>
      <c r="M332" s="31"/>
      <c r="N332" s="31"/>
      <c r="O332" s="31"/>
      <c r="P332" s="31"/>
      <c r="Q332" s="31"/>
    </row>
    <row r="333" spans="1:17">
      <c r="A333" s="31"/>
      <c r="B333" s="31"/>
      <c r="C333" s="31"/>
      <c r="D333" s="31"/>
      <c r="E333" s="31"/>
      <c r="F333" s="31"/>
      <c r="G333" s="31"/>
      <c r="H333" s="31"/>
      <c r="I333" s="31"/>
      <c r="J333" s="31"/>
      <c r="K333" s="31"/>
      <c r="L333" s="31"/>
      <c r="M333" s="31"/>
      <c r="N333" s="31"/>
      <c r="O333" s="31"/>
      <c r="P333" s="31"/>
      <c r="Q333" s="31"/>
    </row>
    <row r="334" spans="1:17">
      <c r="A334" s="31"/>
      <c r="B334" s="31"/>
      <c r="C334" s="31"/>
      <c r="D334" s="31"/>
      <c r="E334" s="31"/>
      <c r="F334" s="31"/>
      <c r="G334" s="31"/>
      <c r="H334" s="31"/>
      <c r="I334" s="31"/>
      <c r="J334" s="31"/>
      <c r="K334" s="31"/>
      <c r="L334" s="31"/>
      <c r="M334" s="31"/>
      <c r="N334" s="31"/>
      <c r="O334" s="31"/>
      <c r="P334" s="31"/>
      <c r="Q334" s="31"/>
    </row>
    <row r="335" spans="1:17">
      <c r="A335" s="31"/>
      <c r="B335" s="31"/>
      <c r="C335" s="31"/>
      <c r="D335" s="31"/>
      <c r="E335" s="31"/>
      <c r="F335" s="31"/>
      <c r="G335" s="31"/>
      <c r="H335" s="31"/>
      <c r="I335" s="31"/>
      <c r="J335" s="31"/>
      <c r="K335" s="31"/>
      <c r="L335" s="31"/>
      <c r="M335" s="31"/>
      <c r="N335" s="31"/>
      <c r="O335" s="31"/>
      <c r="P335" s="31"/>
      <c r="Q335" s="31"/>
    </row>
    <row r="336" spans="1:17">
      <c r="A336" s="31"/>
      <c r="B336" s="31"/>
      <c r="C336" s="31"/>
      <c r="D336" s="31"/>
      <c r="E336" s="31"/>
      <c r="F336" s="31"/>
      <c r="G336" s="31"/>
      <c r="H336" s="31"/>
      <c r="I336" s="31"/>
      <c r="J336" s="31"/>
      <c r="K336" s="31"/>
      <c r="L336" s="31"/>
      <c r="M336" s="31"/>
      <c r="N336" s="31"/>
      <c r="O336" s="31"/>
      <c r="P336" s="31"/>
      <c r="Q336" s="31"/>
    </row>
    <row r="337" spans="1:17">
      <c r="A337" s="31"/>
      <c r="B337" s="31"/>
      <c r="C337" s="31"/>
      <c r="D337" s="31"/>
      <c r="E337" s="31"/>
      <c r="F337" s="31"/>
      <c r="G337" s="31"/>
      <c r="H337" s="31"/>
      <c r="I337" s="31"/>
      <c r="J337" s="31"/>
      <c r="K337" s="31"/>
      <c r="L337" s="31"/>
      <c r="M337" s="31"/>
      <c r="N337" s="31"/>
      <c r="O337" s="31"/>
      <c r="P337" s="31"/>
      <c r="Q337" s="31"/>
    </row>
    <row r="338" spans="1:17">
      <c r="A338" s="31"/>
      <c r="B338" s="31"/>
      <c r="C338" s="31"/>
      <c r="D338" s="31"/>
      <c r="E338" s="31"/>
      <c r="F338" s="31"/>
      <c r="G338" s="31"/>
      <c r="H338" s="31"/>
      <c r="I338" s="31"/>
      <c r="J338" s="31"/>
      <c r="K338" s="31"/>
      <c r="L338" s="31"/>
      <c r="M338" s="31"/>
      <c r="N338" s="31"/>
      <c r="O338" s="31"/>
      <c r="P338" s="31"/>
      <c r="Q338" s="31"/>
    </row>
    <row r="339" spans="1:17">
      <c r="A339" s="31"/>
      <c r="B339" s="31"/>
      <c r="C339" s="31"/>
      <c r="D339" s="31"/>
      <c r="E339" s="31"/>
      <c r="F339" s="31"/>
      <c r="G339" s="31"/>
      <c r="H339" s="31"/>
      <c r="I339" s="31"/>
      <c r="J339" s="31"/>
      <c r="K339" s="31"/>
      <c r="L339" s="31"/>
      <c r="M339" s="31"/>
      <c r="N339" s="31"/>
      <c r="O339" s="31"/>
      <c r="P339" s="31"/>
      <c r="Q339" s="31"/>
    </row>
    <row r="340" spans="1:17">
      <c r="A340" s="31"/>
      <c r="B340" s="31"/>
      <c r="C340" s="31"/>
      <c r="D340" s="31"/>
      <c r="E340" s="31"/>
      <c r="F340" s="31"/>
      <c r="G340" s="31"/>
      <c r="H340" s="31"/>
      <c r="I340" s="31"/>
      <c r="J340" s="31"/>
      <c r="K340" s="31"/>
      <c r="L340" s="31"/>
      <c r="M340" s="31"/>
      <c r="N340" s="31"/>
      <c r="O340" s="31"/>
      <c r="P340" s="31"/>
      <c r="Q340" s="31"/>
    </row>
    <row r="341" spans="1:17">
      <c r="A341" s="31"/>
      <c r="B341" s="31"/>
      <c r="C341" s="31"/>
      <c r="D341" s="31"/>
      <c r="E341" s="31"/>
      <c r="F341" s="31"/>
      <c r="G341" s="31"/>
      <c r="H341" s="31"/>
      <c r="I341" s="31"/>
      <c r="J341" s="31"/>
      <c r="K341" s="31"/>
      <c r="L341" s="31"/>
      <c r="M341" s="31"/>
      <c r="N341" s="31"/>
      <c r="O341" s="31"/>
      <c r="P341" s="31"/>
      <c r="Q341" s="31"/>
    </row>
    <row r="342" spans="1:17">
      <c r="A342" s="31"/>
      <c r="B342" s="31"/>
      <c r="C342" s="31"/>
      <c r="D342" s="31"/>
      <c r="E342" s="31"/>
      <c r="F342" s="31"/>
      <c r="G342" s="31"/>
      <c r="H342" s="31"/>
      <c r="I342" s="31"/>
      <c r="J342" s="31"/>
      <c r="K342" s="31"/>
      <c r="L342" s="31"/>
      <c r="M342" s="31"/>
      <c r="N342" s="31"/>
      <c r="O342" s="31"/>
      <c r="P342" s="31"/>
      <c r="Q342" s="31"/>
    </row>
    <row r="343" spans="1:17">
      <c r="A343" s="31"/>
      <c r="B343" s="31"/>
      <c r="C343" s="31"/>
      <c r="D343" s="31"/>
      <c r="E343" s="31"/>
      <c r="F343" s="31"/>
      <c r="G343" s="31"/>
      <c r="H343" s="31"/>
      <c r="I343" s="31"/>
      <c r="J343" s="31"/>
      <c r="K343" s="31"/>
      <c r="L343" s="31"/>
      <c r="M343" s="31"/>
      <c r="N343" s="31"/>
      <c r="O343" s="31"/>
      <c r="P343" s="31"/>
      <c r="Q343" s="31"/>
    </row>
    <row r="344" spans="1:17">
      <c r="A344" s="31"/>
      <c r="B344" s="31"/>
      <c r="C344" s="31"/>
      <c r="D344" s="31"/>
      <c r="E344" s="31"/>
      <c r="F344" s="31"/>
      <c r="G344" s="31"/>
      <c r="H344" s="31"/>
      <c r="I344" s="31"/>
      <c r="J344" s="31"/>
      <c r="K344" s="31"/>
      <c r="L344" s="31"/>
      <c r="M344" s="31"/>
      <c r="N344" s="31"/>
      <c r="O344" s="31"/>
      <c r="P344" s="31"/>
      <c r="Q344" s="31"/>
    </row>
    <row r="345" spans="1:17">
      <c r="A345" s="31"/>
      <c r="B345" s="31"/>
      <c r="C345" s="31"/>
      <c r="D345" s="31"/>
      <c r="E345" s="31"/>
      <c r="F345" s="31"/>
      <c r="G345" s="31"/>
      <c r="H345" s="31"/>
      <c r="I345" s="31"/>
      <c r="J345" s="31"/>
      <c r="K345" s="31"/>
      <c r="L345" s="31"/>
      <c r="M345" s="31"/>
      <c r="N345" s="31"/>
      <c r="O345" s="31"/>
      <c r="P345" s="31"/>
      <c r="Q345" s="31"/>
    </row>
    <row r="346" spans="1:17">
      <c r="A346" s="31"/>
      <c r="B346" s="31"/>
      <c r="C346" s="31"/>
      <c r="D346" s="31"/>
      <c r="E346" s="31"/>
      <c r="F346" s="31"/>
      <c r="G346" s="31"/>
      <c r="H346" s="31"/>
      <c r="I346" s="31"/>
      <c r="J346" s="31"/>
      <c r="K346" s="31"/>
      <c r="L346" s="31"/>
      <c r="M346" s="31"/>
      <c r="N346" s="31"/>
      <c r="O346" s="31"/>
      <c r="P346" s="31"/>
      <c r="Q346" s="31"/>
    </row>
    <row r="347" spans="1:17">
      <c r="A347" s="31"/>
      <c r="B347" s="31"/>
      <c r="C347" s="31"/>
      <c r="D347" s="31"/>
      <c r="E347" s="31"/>
      <c r="F347" s="31"/>
      <c r="G347" s="31"/>
      <c r="H347" s="31"/>
      <c r="I347" s="31"/>
      <c r="J347" s="31"/>
      <c r="K347" s="31"/>
      <c r="L347" s="31"/>
      <c r="M347" s="31"/>
      <c r="N347" s="31"/>
      <c r="O347" s="31"/>
      <c r="P347" s="31"/>
      <c r="Q347" s="31"/>
    </row>
    <row r="348" spans="1:17">
      <c r="A348" s="31"/>
      <c r="B348" s="31"/>
      <c r="C348" s="31"/>
      <c r="D348" s="31"/>
      <c r="E348" s="31"/>
      <c r="F348" s="31"/>
      <c r="G348" s="31"/>
      <c r="H348" s="31"/>
      <c r="I348" s="31"/>
      <c r="J348" s="31"/>
      <c r="K348" s="31"/>
      <c r="L348" s="31"/>
      <c r="M348" s="31"/>
      <c r="N348" s="31"/>
      <c r="O348" s="31"/>
      <c r="P348" s="31"/>
      <c r="Q348" s="31"/>
    </row>
    <row r="349" spans="1:17">
      <c r="A349" s="31"/>
      <c r="B349" s="31"/>
      <c r="C349" s="31"/>
      <c r="D349" s="31"/>
      <c r="E349" s="31"/>
      <c r="F349" s="31"/>
      <c r="G349" s="31"/>
      <c r="H349" s="31"/>
      <c r="I349" s="31"/>
      <c r="J349" s="31"/>
      <c r="K349" s="31"/>
      <c r="L349" s="31"/>
      <c r="M349" s="31"/>
      <c r="N349" s="31"/>
      <c r="O349" s="31"/>
      <c r="P349" s="31"/>
      <c r="Q349" s="31"/>
    </row>
    <row r="350" spans="1:17">
      <c r="A350" s="31"/>
      <c r="B350" s="31"/>
      <c r="C350" s="31"/>
      <c r="D350" s="31"/>
      <c r="E350" s="31"/>
      <c r="F350" s="31"/>
      <c r="G350" s="31"/>
      <c r="H350" s="31"/>
      <c r="I350" s="31"/>
      <c r="J350" s="31"/>
      <c r="K350" s="31"/>
      <c r="L350" s="31"/>
      <c r="M350" s="31"/>
      <c r="N350" s="31"/>
      <c r="O350" s="31"/>
      <c r="P350" s="31"/>
      <c r="Q350" s="31"/>
    </row>
    <row r="351" spans="1:17">
      <c r="A351" s="31"/>
      <c r="B351" s="31"/>
      <c r="C351" s="31"/>
      <c r="D351" s="31"/>
      <c r="E351" s="31"/>
      <c r="F351" s="31"/>
      <c r="G351" s="31"/>
      <c r="H351" s="31"/>
      <c r="I351" s="31"/>
      <c r="J351" s="31"/>
      <c r="K351" s="31"/>
      <c r="L351" s="31"/>
      <c r="M351" s="31"/>
      <c r="N351" s="31"/>
      <c r="O351" s="31"/>
      <c r="P351" s="31"/>
      <c r="Q351" s="31"/>
    </row>
    <row r="352" spans="1:17">
      <c r="A352" s="31"/>
      <c r="B352" s="31"/>
      <c r="C352" s="31"/>
      <c r="D352" s="31"/>
      <c r="E352" s="31"/>
      <c r="F352" s="31"/>
      <c r="G352" s="31"/>
      <c r="H352" s="31"/>
      <c r="I352" s="31"/>
      <c r="J352" s="31"/>
      <c r="K352" s="31"/>
      <c r="L352" s="31"/>
      <c r="M352" s="31"/>
      <c r="N352" s="31"/>
      <c r="O352" s="31"/>
      <c r="P352" s="31"/>
      <c r="Q352" s="31"/>
    </row>
    <row r="353" spans="1:17">
      <c r="A353" s="31"/>
      <c r="B353" s="31"/>
      <c r="C353" s="31"/>
      <c r="D353" s="31"/>
      <c r="E353" s="31"/>
      <c r="F353" s="31"/>
      <c r="G353" s="31"/>
      <c r="H353" s="31"/>
      <c r="I353" s="31"/>
      <c r="J353" s="31"/>
      <c r="K353" s="31"/>
      <c r="L353" s="31"/>
      <c r="M353" s="31"/>
      <c r="N353" s="31"/>
      <c r="O353" s="31"/>
      <c r="P353" s="31"/>
      <c r="Q353" s="31"/>
    </row>
    <row r="354" spans="1:17">
      <c r="A354" s="31"/>
      <c r="B354" s="31"/>
      <c r="C354" s="31"/>
      <c r="D354" s="31"/>
      <c r="E354" s="31"/>
      <c r="F354" s="31"/>
      <c r="G354" s="31"/>
      <c r="H354" s="31"/>
      <c r="I354" s="31"/>
      <c r="J354" s="31"/>
      <c r="K354" s="31"/>
      <c r="L354" s="31"/>
      <c r="M354" s="31"/>
      <c r="N354" s="31"/>
      <c r="O354" s="31"/>
      <c r="P354" s="31"/>
      <c r="Q354" s="31"/>
    </row>
    <row r="355" spans="1:17">
      <c r="A355" s="31"/>
      <c r="B355" s="31"/>
      <c r="C355" s="31"/>
      <c r="D355" s="31"/>
      <c r="E355" s="31"/>
      <c r="F355" s="31"/>
      <c r="G355" s="31"/>
      <c r="H355" s="31"/>
      <c r="I355" s="31"/>
      <c r="J355" s="31"/>
      <c r="K355" s="31"/>
      <c r="L355" s="31"/>
      <c r="M355" s="31"/>
      <c r="N355" s="31"/>
      <c r="O355" s="31"/>
      <c r="P355" s="31"/>
      <c r="Q355" s="31"/>
    </row>
    <row r="356" spans="1:17">
      <c r="A356" s="31"/>
      <c r="B356" s="31"/>
      <c r="C356" s="31"/>
      <c r="D356" s="31"/>
      <c r="E356" s="31"/>
      <c r="F356" s="31"/>
      <c r="G356" s="31"/>
      <c r="H356" s="31"/>
      <c r="I356" s="31"/>
      <c r="J356" s="31"/>
      <c r="K356" s="31"/>
      <c r="L356" s="31"/>
      <c r="M356" s="31"/>
      <c r="N356" s="31"/>
      <c r="O356" s="31"/>
      <c r="P356" s="31"/>
      <c r="Q356" s="31"/>
    </row>
    <row r="357" spans="1:17">
      <c r="A357" s="31"/>
      <c r="B357" s="31"/>
      <c r="C357" s="31"/>
      <c r="D357" s="31"/>
      <c r="E357" s="31"/>
      <c r="F357" s="31"/>
      <c r="G357" s="31"/>
      <c r="H357" s="31"/>
      <c r="I357" s="31"/>
      <c r="J357" s="31"/>
      <c r="K357" s="31"/>
      <c r="L357" s="31"/>
      <c r="M357" s="31"/>
      <c r="N357" s="31"/>
      <c r="O357" s="31"/>
      <c r="P357" s="31"/>
      <c r="Q357" s="31"/>
    </row>
    <row r="358" spans="1:17">
      <c r="A358" s="31"/>
      <c r="B358" s="31"/>
      <c r="C358" s="31"/>
      <c r="D358" s="31"/>
      <c r="E358" s="31"/>
      <c r="F358" s="31"/>
      <c r="G358" s="31"/>
      <c r="H358" s="31"/>
      <c r="I358" s="31"/>
      <c r="J358" s="31"/>
      <c r="K358" s="31"/>
      <c r="L358" s="31"/>
      <c r="M358" s="31"/>
      <c r="N358" s="31"/>
      <c r="O358" s="31"/>
      <c r="P358" s="31"/>
      <c r="Q358" s="31"/>
    </row>
    <row r="359" spans="1:17">
      <c r="A359" s="31"/>
      <c r="B359" s="31"/>
      <c r="C359" s="31"/>
      <c r="D359" s="31"/>
      <c r="E359" s="31"/>
      <c r="F359" s="31"/>
      <c r="G359" s="31"/>
      <c r="H359" s="31"/>
      <c r="I359" s="31"/>
      <c r="J359" s="31"/>
      <c r="K359" s="31"/>
      <c r="L359" s="31"/>
      <c r="M359" s="31"/>
      <c r="N359" s="31"/>
      <c r="O359" s="31"/>
      <c r="P359" s="31"/>
      <c r="Q359" s="31"/>
    </row>
    <row r="360" spans="1:17">
      <c r="A360" s="31"/>
      <c r="B360" s="31"/>
      <c r="C360" s="31"/>
      <c r="D360" s="31"/>
      <c r="E360" s="31"/>
      <c r="F360" s="31"/>
      <c r="G360" s="31"/>
      <c r="H360" s="31"/>
      <c r="I360" s="31"/>
      <c r="J360" s="31"/>
      <c r="K360" s="31"/>
      <c r="L360" s="31"/>
      <c r="M360" s="31"/>
      <c r="N360" s="31"/>
      <c r="O360" s="31"/>
      <c r="P360" s="31"/>
      <c r="Q360" s="31"/>
    </row>
    <row r="361" spans="1:17">
      <c r="A361" s="31"/>
      <c r="B361" s="31"/>
      <c r="C361" s="31"/>
      <c r="D361" s="31"/>
      <c r="E361" s="31"/>
      <c r="F361" s="31"/>
      <c r="G361" s="31"/>
      <c r="H361" s="31"/>
      <c r="I361" s="31"/>
      <c r="J361" s="31"/>
      <c r="K361" s="31"/>
      <c r="L361" s="31"/>
      <c r="M361" s="31"/>
      <c r="N361" s="31"/>
      <c r="O361" s="31"/>
      <c r="P361" s="31"/>
      <c r="Q361" s="31"/>
    </row>
    <row r="362" spans="1:17">
      <c r="A362" s="31"/>
      <c r="B362" s="31"/>
      <c r="C362" s="31"/>
      <c r="D362" s="31"/>
      <c r="E362" s="31"/>
      <c r="F362" s="31"/>
      <c r="G362" s="31"/>
      <c r="H362" s="31"/>
      <c r="I362" s="31"/>
      <c r="J362" s="31"/>
      <c r="K362" s="31"/>
      <c r="L362" s="31"/>
      <c r="M362" s="31"/>
      <c r="N362" s="31"/>
      <c r="O362" s="31"/>
      <c r="P362" s="31"/>
      <c r="Q362" s="31"/>
    </row>
    <row r="363" spans="1:17">
      <c r="A363" s="31"/>
      <c r="B363" s="31"/>
      <c r="C363" s="31"/>
      <c r="D363" s="31"/>
      <c r="E363" s="31"/>
      <c r="F363" s="31"/>
      <c r="G363" s="31"/>
      <c r="H363" s="31"/>
      <c r="I363" s="31"/>
      <c r="J363" s="31"/>
      <c r="K363" s="31"/>
      <c r="L363" s="31"/>
      <c r="M363" s="31"/>
      <c r="N363" s="31"/>
      <c r="O363" s="31"/>
      <c r="P363" s="31"/>
      <c r="Q363" s="31"/>
    </row>
    <row r="364" spans="1:17">
      <c r="A364" s="31"/>
      <c r="B364" s="31"/>
      <c r="C364" s="31"/>
      <c r="D364" s="31"/>
      <c r="E364" s="31"/>
      <c r="F364" s="31"/>
      <c r="G364" s="31"/>
      <c r="H364" s="31"/>
      <c r="I364" s="31"/>
      <c r="J364" s="31"/>
      <c r="K364" s="31"/>
      <c r="L364" s="31"/>
      <c r="M364" s="31"/>
      <c r="N364" s="31"/>
      <c r="O364" s="31"/>
      <c r="P364" s="31"/>
      <c r="Q364" s="31"/>
    </row>
    <row r="365" spans="1:17">
      <c r="A365" s="31"/>
      <c r="B365" s="31"/>
      <c r="C365" s="31"/>
      <c r="D365" s="31"/>
      <c r="E365" s="31"/>
      <c r="F365" s="31"/>
      <c r="G365" s="31"/>
      <c r="H365" s="31"/>
      <c r="I365" s="31"/>
      <c r="J365" s="31"/>
      <c r="K365" s="31"/>
      <c r="L365" s="31"/>
      <c r="M365" s="31"/>
      <c r="N365" s="31"/>
      <c r="O365" s="31"/>
      <c r="P365" s="31"/>
      <c r="Q365" s="31"/>
    </row>
    <row r="366" spans="1:17">
      <c r="A366" s="31"/>
      <c r="B366" s="31"/>
      <c r="C366" s="31"/>
      <c r="D366" s="31"/>
      <c r="E366" s="31"/>
      <c r="F366" s="31"/>
      <c r="G366" s="31"/>
      <c r="H366" s="31"/>
      <c r="I366" s="31"/>
      <c r="J366" s="31"/>
      <c r="K366" s="31"/>
      <c r="L366" s="31"/>
      <c r="M366" s="31"/>
      <c r="N366" s="31"/>
      <c r="O366" s="31"/>
      <c r="P366" s="31"/>
      <c r="Q366" s="31"/>
    </row>
    <row r="367" spans="1:17">
      <c r="A367" s="31"/>
      <c r="B367" s="31"/>
      <c r="C367" s="31"/>
      <c r="D367" s="31"/>
      <c r="E367" s="31"/>
      <c r="F367" s="31"/>
      <c r="G367" s="31"/>
      <c r="H367" s="31"/>
      <c r="I367" s="31"/>
      <c r="J367" s="31"/>
      <c r="K367" s="31"/>
      <c r="L367" s="31"/>
      <c r="M367" s="31"/>
      <c r="N367" s="31"/>
      <c r="O367" s="31"/>
      <c r="P367" s="31"/>
      <c r="Q367" s="31"/>
    </row>
    <row r="368" spans="1:17">
      <c r="A368" s="31"/>
      <c r="B368" s="31"/>
      <c r="C368" s="31"/>
      <c r="D368" s="31"/>
      <c r="E368" s="31"/>
      <c r="F368" s="31"/>
      <c r="G368" s="31"/>
      <c r="H368" s="31"/>
      <c r="I368" s="31"/>
      <c r="J368" s="31"/>
      <c r="K368" s="31"/>
      <c r="L368" s="31"/>
      <c r="M368" s="31"/>
      <c r="N368" s="31"/>
      <c r="O368" s="31"/>
      <c r="P368" s="31"/>
      <c r="Q368" s="31"/>
    </row>
  </sheetData>
  <sheetProtection insertRows="0" deleteRows="0"/>
  <mergeCells count="365">
    <mergeCell ref="V48:V49"/>
    <mergeCell ref="W48:Y49"/>
    <mergeCell ref="Z48:Z49"/>
    <mergeCell ref="W59:Y59"/>
    <mergeCell ref="B56:F56"/>
    <mergeCell ref="G56:H56"/>
    <mergeCell ref="I56:J56"/>
    <mergeCell ref="K56:L56"/>
    <mergeCell ref="B57:F57"/>
    <mergeCell ref="G57:H57"/>
    <mergeCell ref="I57:J57"/>
    <mergeCell ref="K57:L57"/>
    <mergeCell ref="B53:F53"/>
    <mergeCell ref="B52:F52"/>
    <mergeCell ref="G50:H50"/>
    <mergeCell ref="I50:J50"/>
    <mergeCell ref="K50:L50"/>
    <mergeCell ref="G51:H51"/>
    <mergeCell ref="I51:J51"/>
    <mergeCell ref="K51:L51"/>
    <mergeCell ref="I49:J49"/>
    <mergeCell ref="K49:L49"/>
    <mergeCell ref="A233:I233"/>
    <mergeCell ref="J228:K228"/>
    <mergeCell ref="J229:K229"/>
    <mergeCell ref="J230:K230"/>
    <mergeCell ref="J231:K231"/>
    <mergeCell ref="J232:K232"/>
    <mergeCell ref="A227:O227"/>
    <mergeCell ref="J205:K205"/>
    <mergeCell ref="L205:M205"/>
    <mergeCell ref="N205:O205"/>
    <mergeCell ref="J210:K210"/>
    <mergeCell ref="J206:K206"/>
    <mergeCell ref="L206:M206"/>
    <mergeCell ref="N206:O206"/>
    <mergeCell ref="A214:I214"/>
    <mergeCell ref="J214:N214"/>
    <mergeCell ref="O214:Q214"/>
    <mergeCell ref="A215:Q217"/>
    <mergeCell ref="A220:E220"/>
    <mergeCell ref="A221:C221"/>
    <mergeCell ref="D221:E221"/>
    <mergeCell ref="A222:Q224"/>
    <mergeCell ref="A225:C226"/>
    <mergeCell ref="D225:D226"/>
    <mergeCell ref="P205:Q205"/>
    <mergeCell ref="A206:I206"/>
    <mergeCell ref="A161:Q163"/>
    <mergeCell ref="G61:J61"/>
    <mergeCell ref="A61:D61"/>
    <mergeCell ref="E61:F61"/>
    <mergeCell ref="A62:D62"/>
    <mergeCell ref="E62:F62"/>
    <mergeCell ref="A141:Q143"/>
    <mergeCell ref="A187:I187"/>
    <mergeCell ref="J187:N187"/>
    <mergeCell ref="O187:Q187"/>
    <mergeCell ref="J186:K186"/>
    <mergeCell ref="A188:Q190"/>
    <mergeCell ref="P200:Q200"/>
    <mergeCell ref="A200:O200"/>
    <mergeCell ref="J204:K204"/>
    <mergeCell ref="L204:M204"/>
    <mergeCell ref="N204:O204"/>
    <mergeCell ref="P204:Q204"/>
    <mergeCell ref="J201:K201"/>
    <mergeCell ref="L201:M201"/>
    <mergeCell ref="N201:O201"/>
    <mergeCell ref="P201:Q201"/>
    <mergeCell ref="J202:K202"/>
    <mergeCell ref="L202:M202"/>
    <mergeCell ref="N202:O202"/>
    <mergeCell ref="P202:Q202"/>
    <mergeCell ref="J203:K203"/>
    <mergeCell ref="L203:M203"/>
    <mergeCell ref="N203:O203"/>
    <mergeCell ref="P203:Q203"/>
    <mergeCell ref="A167:C167"/>
    <mergeCell ref="D167:E167"/>
    <mergeCell ref="J167:K167"/>
    <mergeCell ref="L177:M177"/>
    <mergeCell ref="N177:O177"/>
    <mergeCell ref="P177:Q177"/>
    <mergeCell ref="J178:K178"/>
    <mergeCell ref="L178:M178"/>
    <mergeCell ref="N178:O178"/>
    <mergeCell ref="P178:Q178"/>
    <mergeCell ref="J176:K176"/>
    <mergeCell ref="L176:M176"/>
    <mergeCell ref="N176:O176"/>
    <mergeCell ref="P176:Q176"/>
    <mergeCell ref="J177:K177"/>
    <mergeCell ref="P173:Q173"/>
    <mergeCell ref="P174:Q174"/>
    <mergeCell ref="J175:K175"/>
    <mergeCell ref="L175:M175"/>
    <mergeCell ref="N175:O175"/>
    <mergeCell ref="P175:Q175"/>
    <mergeCell ref="A1:Q1"/>
    <mergeCell ref="A65:Q69"/>
    <mergeCell ref="A64:E64"/>
    <mergeCell ref="A13:Q43"/>
    <mergeCell ref="A12:E12"/>
    <mergeCell ref="B46:F46"/>
    <mergeCell ref="J149:K149"/>
    <mergeCell ref="L149:M149"/>
    <mergeCell ref="N149:O149"/>
    <mergeCell ref="P149:Q149"/>
    <mergeCell ref="B58:F58"/>
    <mergeCell ref="G58:H58"/>
    <mergeCell ref="I58:J58"/>
    <mergeCell ref="K58:L58"/>
    <mergeCell ref="B59:F59"/>
    <mergeCell ref="G59:H59"/>
    <mergeCell ref="A9:E9"/>
    <mergeCell ref="A166:E166"/>
    <mergeCell ref="F9:P9"/>
    <mergeCell ref="F8:P8"/>
    <mergeCell ref="F7:P7"/>
    <mergeCell ref="A140:C140"/>
    <mergeCell ref="D140:E140"/>
    <mergeCell ref="A160:I160"/>
    <mergeCell ref="J160:N160"/>
    <mergeCell ref="J148:K148"/>
    <mergeCell ref="L148:M148"/>
    <mergeCell ref="N148:O148"/>
    <mergeCell ref="A139:E139"/>
    <mergeCell ref="O160:Q160"/>
    <mergeCell ref="A146:O146"/>
    <mergeCell ref="P146:Q146"/>
    <mergeCell ref="A152:I152"/>
    <mergeCell ref="L153:Q159"/>
    <mergeCell ref="H153:I158"/>
    <mergeCell ref="A155:C155"/>
    <mergeCell ref="A156:C156"/>
    <mergeCell ref="A159:I159"/>
    <mergeCell ref="A157:C157"/>
    <mergeCell ref="A158:C158"/>
    <mergeCell ref="J159:K159"/>
    <mergeCell ref="J158:K158"/>
    <mergeCell ref="J157:K157"/>
    <mergeCell ref="J156:K156"/>
    <mergeCell ref="J155:K155"/>
    <mergeCell ref="J151:K151"/>
    <mergeCell ref="L151:M151"/>
    <mergeCell ref="N151:O151"/>
    <mergeCell ref="P151:Q151"/>
    <mergeCell ref="P152:Q152"/>
    <mergeCell ref="J152:K152"/>
    <mergeCell ref="L152:M152"/>
    <mergeCell ref="N152:O152"/>
    <mergeCell ref="P148:Q148"/>
    <mergeCell ref="J150:K150"/>
    <mergeCell ref="L150:M150"/>
    <mergeCell ref="N150:O150"/>
    <mergeCell ref="P150:Q150"/>
    <mergeCell ref="I59:J59"/>
    <mergeCell ref="K59:L59"/>
    <mergeCell ref="G60:H60"/>
    <mergeCell ref="I60:J60"/>
    <mergeCell ref="K60:L60"/>
    <mergeCell ref="J140:K140"/>
    <mergeCell ref="H63:P63"/>
    <mergeCell ref="N46:Q61"/>
    <mergeCell ref="P147:Q147"/>
    <mergeCell ref="N147:O147"/>
    <mergeCell ref="L147:M147"/>
    <mergeCell ref="J147:K147"/>
    <mergeCell ref="G54:H54"/>
    <mergeCell ref="I54:J54"/>
    <mergeCell ref="K54:L54"/>
    <mergeCell ref="G55:H55"/>
    <mergeCell ref="I55:J55"/>
    <mergeCell ref="K55:L55"/>
    <mergeCell ref="K61:L61"/>
    <mergeCell ref="B60:F60"/>
    <mergeCell ref="G53:H53"/>
    <mergeCell ref="I53:J53"/>
    <mergeCell ref="K53:L53"/>
    <mergeCell ref="B54:F54"/>
    <mergeCell ref="B55:F55"/>
    <mergeCell ref="F6:P6"/>
    <mergeCell ref="I46:J46"/>
    <mergeCell ref="K46:L46"/>
    <mergeCell ref="K47:L47"/>
    <mergeCell ref="I47:J47"/>
    <mergeCell ref="G47:H47"/>
    <mergeCell ref="B51:F51"/>
    <mergeCell ref="G52:H52"/>
    <mergeCell ref="I52:J52"/>
    <mergeCell ref="K52:L52"/>
    <mergeCell ref="B50:F50"/>
    <mergeCell ref="B49:F49"/>
    <mergeCell ref="B48:F48"/>
    <mergeCell ref="B47:F47"/>
    <mergeCell ref="G48:H48"/>
    <mergeCell ref="I48:J48"/>
    <mergeCell ref="K48:L48"/>
    <mergeCell ref="G49:H49"/>
    <mergeCell ref="G46:H46"/>
    <mergeCell ref="A8:E8"/>
    <mergeCell ref="A7:E7"/>
    <mergeCell ref="A6:E6"/>
    <mergeCell ref="N171:O172"/>
    <mergeCell ref="P171:Q172"/>
    <mergeCell ref="A173:O173"/>
    <mergeCell ref="J174:K174"/>
    <mergeCell ref="L174:M174"/>
    <mergeCell ref="N174:O174"/>
    <mergeCell ref="A168:Q170"/>
    <mergeCell ref="P144:Q145"/>
    <mergeCell ref="N144:O145"/>
    <mergeCell ref="L144:M145"/>
    <mergeCell ref="J144:K145"/>
    <mergeCell ref="I144:I145"/>
    <mergeCell ref="H144:H145"/>
    <mergeCell ref="G144:G145"/>
    <mergeCell ref="F144:F145"/>
    <mergeCell ref="E144:E145"/>
    <mergeCell ref="D144:D145"/>
    <mergeCell ref="A144:C145"/>
    <mergeCell ref="J153:K154"/>
    <mergeCell ref="G153:G154"/>
    <mergeCell ref="F153:F154"/>
    <mergeCell ref="E153:E154"/>
    <mergeCell ref="D153:D154"/>
    <mergeCell ref="A153:C154"/>
    <mergeCell ref="A171:C172"/>
    <mergeCell ref="D171:D172"/>
    <mergeCell ref="E171:E172"/>
    <mergeCell ref="F171:F172"/>
    <mergeCell ref="G171:G172"/>
    <mergeCell ref="H171:H172"/>
    <mergeCell ref="I171:I172"/>
    <mergeCell ref="J171:K172"/>
    <mergeCell ref="L171:M172"/>
    <mergeCell ref="A179:I179"/>
    <mergeCell ref="A180:C181"/>
    <mergeCell ref="D180:D181"/>
    <mergeCell ref="E180:E181"/>
    <mergeCell ref="F180:F181"/>
    <mergeCell ref="G180:G181"/>
    <mergeCell ref="H180:I185"/>
    <mergeCell ref="J180:K181"/>
    <mergeCell ref="L180:Q186"/>
    <mergeCell ref="J182:K182"/>
    <mergeCell ref="L179:M179"/>
    <mergeCell ref="N179:O179"/>
    <mergeCell ref="P179:Q179"/>
    <mergeCell ref="J179:K179"/>
    <mergeCell ref="A182:C182"/>
    <mergeCell ref="A183:C183"/>
    <mergeCell ref="J183:K183"/>
    <mergeCell ref="A184:C184"/>
    <mergeCell ref="J184:K184"/>
    <mergeCell ref="A185:C185"/>
    <mergeCell ref="J185:K185"/>
    <mergeCell ref="A186:I186"/>
    <mergeCell ref="A193:E193"/>
    <mergeCell ref="A194:C194"/>
    <mergeCell ref="D194:E194"/>
    <mergeCell ref="J194:K194"/>
    <mergeCell ref="A195:Q197"/>
    <mergeCell ref="A198:C199"/>
    <mergeCell ref="D198:D199"/>
    <mergeCell ref="E198:E199"/>
    <mergeCell ref="F198:F199"/>
    <mergeCell ref="G198:G199"/>
    <mergeCell ref="H198:H199"/>
    <mergeCell ref="I198:I199"/>
    <mergeCell ref="J198:K199"/>
    <mergeCell ref="L198:M199"/>
    <mergeCell ref="N198:O199"/>
    <mergeCell ref="P198:Q199"/>
    <mergeCell ref="P206:Q206"/>
    <mergeCell ref="A207:C208"/>
    <mergeCell ref="D207:D208"/>
    <mergeCell ref="E207:E208"/>
    <mergeCell ref="F207:F208"/>
    <mergeCell ref="G207:G208"/>
    <mergeCell ref="H207:I212"/>
    <mergeCell ref="J207:K208"/>
    <mergeCell ref="L207:Q213"/>
    <mergeCell ref="A209:C209"/>
    <mergeCell ref="J209:K209"/>
    <mergeCell ref="A210:C210"/>
    <mergeCell ref="A211:C211"/>
    <mergeCell ref="J211:K211"/>
    <mergeCell ref="A212:C212"/>
    <mergeCell ref="J212:K212"/>
    <mergeCell ref="A213:I213"/>
    <mergeCell ref="J213:K213"/>
    <mergeCell ref="E225:E226"/>
    <mergeCell ref="F225:F226"/>
    <mergeCell ref="G225:G226"/>
    <mergeCell ref="H225:H226"/>
    <mergeCell ref="I225:I226"/>
    <mergeCell ref="J225:K226"/>
    <mergeCell ref="L225:M226"/>
    <mergeCell ref="N225:O226"/>
    <mergeCell ref="P225:Q226"/>
    <mergeCell ref="L233:M233"/>
    <mergeCell ref="N233:O233"/>
    <mergeCell ref="P233:Q233"/>
    <mergeCell ref="J221:K221"/>
    <mergeCell ref="P227:Q227"/>
    <mergeCell ref="L228:M228"/>
    <mergeCell ref="N228:O228"/>
    <mergeCell ref="P228:Q228"/>
    <mergeCell ref="L229:M229"/>
    <mergeCell ref="N229:O229"/>
    <mergeCell ref="P229:Q229"/>
    <mergeCell ref="L230:M230"/>
    <mergeCell ref="N230:O230"/>
    <mergeCell ref="P230:Q230"/>
    <mergeCell ref="J233:K233"/>
    <mergeCell ref="A10:E10"/>
    <mergeCell ref="F10:P10"/>
    <mergeCell ref="A241:I241"/>
    <mergeCell ref="J241:N241"/>
    <mergeCell ref="O241:Q241"/>
    <mergeCell ref="A242:Q244"/>
    <mergeCell ref="A257:Q272"/>
    <mergeCell ref="L4:Q4"/>
    <mergeCell ref="A234:C235"/>
    <mergeCell ref="D234:D235"/>
    <mergeCell ref="E234:E235"/>
    <mergeCell ref="F234:F235"/>
    <mergeCell ref="G234:G235"/>
    <mergeCell ref="H234:I239"/>
    <mergeCell ref="J234:K235"/>
    <mergeCell ref="L234:Q240"/>
    <mergeCell ref="A236:C236"/>
    <mergeCell ref="J236:K236"/>
    <mergeCell ref="A237:C237"/>
    <mergeCell ref="J237:K237"/>
    <mergeCell ref="A238:C238"/>
    <mergeCell ref="J238:K238"/>
    <mergeCell ref="A239:C239"/>
    <mergeCell ref="J239:K239"/>
    <mergeCell ref="A2:Q2"/>
    <mergeCell ref="B254:P254"/>
    <mergeCell ref="B248:F248"/>
    <mergeCell ref="G248:H248"/>
    <mergeCell ref="B250:F250"/>
    <mergeCell ref="G250:H250"/>
    <mergeCell ref="J250:K250"/>
    <mergeCell ref="B252:E252"/>
    <mergeCell ref="G252:J252"/>
    <mergeCell ref="B96:D96"/>
    <mergeCell ref="E96:F96"/>
    <mergeCell ref="G96:H96"/>
    <mergeCell ref="A131:Q135"/>
    <mergeCell ref="B129:E129"/>
    <mergeCell ref="F129:G129"/>
    <mergeCell ref="H129:K129"/>
    <mergeCell ref="A240:I240"/>
    <mergeCell ref="J240:K240"/>
    <mergeCell ref="L231:M231"/>
    <mergeCell ref="N231:O231"/>
    <mergeCell ref="P231:Q231"/>
    <mergeCell ref="L232:M232"/>
    <mergeCell ref="N232:O232"/>
    <mergeCell ref="P232:Q232"/>
  </mergeCells>
  <phoneticPr fontId="2"/>
  <pageMargins left="0.73" right="0.39370078740157483" top="0.43307086614173229" bottom="0.43307086614173229" header="0.31496062992125984" footer="0.31496062992125984"/>
  <pageSetup paperSize="9" scale="97" orientation="portrait" r:id="rId1"/>
  <rowBreaks count="4" manualBreakCount="4">
    <brk id="43" max="16" man="1"/>
    <brk id="93" max="16" man="1"/>
    <brk id="136" max="16" man="1"/>
    <brk id="191" max="16" man="1"/>
  </rowBreaks>
  <drawing r:id="rId2"/>
  <legacyDrawing r:id="rId3"/>
</worksheet>
</file>

<file path=xl/worksheets/sheet2.xml><?xml version="1.0" encoding="utf-8"?>
<worksheet xmlns="http://schemas.openxmlformats.org/spreadsheetml/2006/main" xmlns:r="http://schemas.openxmlformats.org/officeDocument/2006/relationships">
  <dimension ref="A1:AG421"/>
  <sheetViews>
    <sheetView view="pageBreakPreview" topLeftCell="A457" zoomScale="110" zoomScaleNormal="100" zoomScaleSheetLayoutView="110" workbookViewId="0">
      <selection activeCell="L380" sqref="L380"/>
    </sheetView>
  </sheetViews>
  <sheetFormatPr defaultRowHeight="12"/>
  <cols>
    <col min="1" max="5" width="6.140625" customWidth="1"/>
    <col min="6" max="8" width="8" customWidth="1"/>
    <col min="9" max="9" width="6.140625" customWidth="1"/>
    <col min="10" max="17" width="5.28515625" customWidth="1"/>
    <col min="18" max="19" width="6.140625" customWidth="1"/>
    <col min="20" max="23" width="5.7109375" customWidth="1"/>
    <col min="24" max="24" width="15.140625" customWidth="1"/>
    <col min="25" max="31" width="5.7109375" customWidth="1"/>
  </cols>
  <sheetData>
    <row r="1" spans="1:17" ht="24.75">
      <c r="A1" s="255" t="s">
        <v>25</v>
      </c>
      <c r="B1" s="255"/>
      <c r="C1" s="255"/>
      <c r="D1" s="255"/>
      <c r="E1" s="255"/>
      <c r="F1" s="255"/>
      <c r="G1" s="255"/>
      <c r="H1" s="255"/>
      <c r="I1" s="255"/>
      <c r="J1" s="255"/>
      <c r="K1" s="255"/>
      <c r="L1" s="255"/>
      <c r="M1" s="255"/>
      <c r="N1" s="255"/>
      <c r="O1" s="255"/>
      <c r="P1" s="255"/>
      <c r="Q1" s="255"/>
    </row>
    <row r="2" spans="1:17" ht="26.25" customHeight="1">
      <c r="A2" s="104" t="s">
        <v>123</v>
      </c>
      <c r="B2" s="104"/>
      <c r="C2" s="104"/>
      <c r="D2" s="104"/>
      <c r="E2" s="104"/>
      <c r="F2" s="104"/>
      <c r="G2" s="104"/>
      <c r="H2" s="104"/>
      <c r="I2" s="104"/>
      <c r="J2" s="104"/>
      <c r="K2" s="104"/>
      <c r="L2" s="104"/>
      <c r="M2" s="104"/>
      <c r="N2" s="104"/>
      <c r="O2" s="104"/>
      <c r="P2" s="104"/>
      <c r="Q2" s="104"/>
    </row>
    <row r="3" spans="1:17" ht="17.25" customHeight="1">
      <c r="A3" s="1"/>
      <c r="B3" s="1"/>
      <c r="C3" s="1"/>
      <c r="D3" s="1"/>
      <c r="E3" s="1"/>
      <c r="F3" s="1"/>
      <c r="G3" s="1"/>
      <c r="H3" s="1"/>
      <c r="I3" s="1"/>
    </row>
    <row r="4" spans="1:17" ht="17.25" customHeight="1">
      <c r="A4" s="1"/>
      <c r="B4" s="1"/>
      <c r="C4" s="1"/>
      <c r="D4" s="1"/>
      <c r="E4" s="1"/>
      <c r="F4" s="1"/>
      <c r="L4" s="24" t="s">
        <v>0</v>
      </c>
      <c r="M4" s="24"/>
      <c r="N4" s="24"/>
      <c r="O4" s="25"/>
      <c r="P4" s="25"/>
      <c r="Q4" s="25"/>
    </row>
    <row r="5" spans="1:17" ht="23.25" customHeight="1">
      <c r="A5" s="1"/>
      <c r="B5" s="1"/>
      <c r="C5" s="1"/>
      <c r="D5" s="1"/>
      <c r="E5" s="1"/>
      <c r="F5" s="1"/>
      <c r="G5" s="2"/>
      <c r="H5" s="2"/>
      <c r="I5" s="2"/>
    </row>
    <row r="6" spans="1:17" ht="22.5" customHeight="1">
      <c r="A6" s="143" t="s">
        <v>26</v>
      </c>
      <c r="B6" s="143"/>
      <c r="C6" s="143"/>
      <c r="D6" s="143"/>
      <c r="E6" s="143"/>
      <c r="F6" s="472" t="s">
        <v>85</v>
      </c>
      <c r="G6" s="472"/>
      <c r="H6" s="472"/>
      <c r="I6" s="472"/>
      <c r="J6" s="472"/>
      <c r="K6" s="472"/>
      <c r="L6" s="472"/>
      <c r="M6" s="472"/>
      <c r="N6" s="472"/>
      <c r="O6" s="472"/>
      <c r="P6" s="472"/>
    </row>
    <row r="7" spans="1:17" ht="22.5" customHeight="1">
      <c r="A7" s="143" t="s">
        <v>27</v>
      </c>
      <c r="B7" s="143"/>
      <c r="C7" s="143"/>
      <c r="D7" s="143"/>
      <c r="E7" s="143"/>
      <c r="F7" s="472" t="s">
        <v>86</v>
      </c>
      <c r="G7" s="472"/>
      <c r="H7" s="472"/>
      <c r="I7" s="472"/>
      <c r="J7" s="472"/>
      <c r="K7" s="472"/>
      <c r="L7" s="472"/>
      <c r="M7" s="472"/>
      <c r="N7" s="472"/>
      <c r="O7" s="472"/>
      <c r="P7" s="472"/>
    </row>
    <row r="8" spans="1:17" ht="22.5" customHeight="1">
      <c r="A8" s="227" t="s">
        <v>1</v>
      </c>
      <c r="B8" s="227"/>
      <c r="C8" s="227"/>
      <c r="D8" s="227"/>
      <c r="E8" s="227"/>
      <c r="F8" s="472" t="s">
        <v>87</v>
      </c>
      <c r="G8" s="472"/>
      <c r="H8" s="472"/>
      <c r="I8" s="472"/>
      <c r="J8" s="472"/>
      <c r="K8" s="472"/>
      <c r="L8" s="472"/>
      <c r="M8" s="472"/>
      <c r="N8" s="472"/>
      <c r="O8" s="472"/>
      <c r="P8" s="472"/>
    </row>
    <row r="9" spans="1:17" ht="22.5" customHeight="1" thickBot="1">
      <c r="A9" s="143" t="s">
        <v>2</v>
      </c>
      <c r="B9" s="143"/>
      <c r="C9" s="143"/>
      <c r="D9" s="143"/>
      <c r="E9" s="143"/>
      <c r="F9" s="454" t="s">
        <v>88</v>
      </c>
      <c r="G9" s="454"/>
      <c r="H9" s="454"/>
      <c r="I9" s="454"/>
      <c r="J9" s="454"/>
      <c r="K9" s="454"/>
      <c r="L9" s="454"/>
      <c r="M9" s="454"/>
      <c r="N9" s="454"/>
      <c r="O9" s="454"/>
      <c r="P9" s="454"/>
    </row>
    <row r="10" spans="1:17" ht="22.5" customHeight="1" thickBot="1">
      <c r="A10" s="143" t="s">
        <v>70</v>
      </c>
      <c r="B10" s="143"/>
      <c r="C10" s="143"/>
      <c r="D10" s="143"/>
      <c r="E10" s="474"/>
      <c r="F10" s="475">
        <v>0.21</v>
      </c>
      <c r="G10" s="476"/>
      <c r="H10" s="476"/>
      <c r="I10" s="476"/>
      <c r="J10" s="476"/>
      <c r="K10" s="476"/>
      <c r="L10" s="476"/>
      <c r="M10" s="476"/>
      <c r="N10" s="476"/>
      <c r="O10" s="476"/>
      <c r="P10" s="477"/>
    </row>
    <row r="11" spans="1:17" ht="26.25" customHeight="1">
      <c r="A11" s="3"/>
      <c r="B11" s="3"/>
      <c r="C11" s="3"/>
      <c r="D11" s="3"/>
      <c r="E11" s="3"/>
      <c r="F11" s="3"/>
      <c r="G11" s="3"/>
      <c r="H11" s="3"/>
      <c r="I11" s="3"/>
    </row>
    <row r="12" spans="1:17" ht="18.75" customHeight="1">
      <c r="A12" s="268" t="s">
        <v>29</v>
      </c>
      <c r="B12" s="269"/>
      <c r="C12" s="269"/>
      <c r="D12" s="269"/>
      <c r="E12" s="270"/>
      <c r="F12" s="22"/>
      <c r="G12" s="22"/>
      <c r="H12" s="22"/>
      <c r="I12" s="22"/>
      <c r="J12" s="22"/>
      <c r="K12" s="22"/>
      <c r="L12" s="22"/>
      <c r="M12" s="22"/>
      <c r="N12" s="22"/>
      <c r="O12" s="22"/>
      <c r="P12" s="22"/>
      <c r="Q12" s="22"/>
    </row>
    <row r="13" spans="1:17" ht="18.75" customHeight="1">
      <c r="A13" s="455"/>
      <c r="B13" s="456"/>
      <c r="C13" s="456"/>
      <c r="D13" s="456"/>
      <c r="E13" s="456"/>
      <c r="F13" s="456"/>
      <c r="G13" s="456"/>
      <c r="H13" s="456"/>
      <c r="I13" s="456"/>
      <c r="J13" s="456"/>
      <c r="K13" s="456"/>
      <c r="L13" s="456"/>
      <c r="M13" s="456"/>
      <c r="N13" s="456"/>
      <c r="O13" s="456"/>
      <c r="P13" s="456"/>
      <c r="Q13" s="457"/>
    </row>
    <row r="14" spans="1:17" ht="18.75" customHeight="1">
      <c r="A14" s="458"/>
      <c r="B14" s="459"/>
      <c r="C14" s="459"/>
      <c r="D14" s="459"/>
      <c r="E14" s="459"/>
      <c r="F14" s="459"/>
      <c r="G14" s="459"/>
      <c r="H14" s="459"/>
      <c r="I14" s="459"/>
      <c r="J14" s="459"/>
      <c r="K14" s="459"/>
      <c r="L14" s="459"/>
      <c r="M14" s="459"/>
      <c r="N14" s="459"/>
      <c r="O14" s="459"/>
      <c r="P14" s="459"/>
      <c r="Q14" s="460"/>
    </row>
    <row r="15" spans="1:17" ht="18.75" customHeight="1">
      <c r="A15" s="458"/>
      <c r="B15" s="459"/>
      <c r="C15" s="459"/>
      <c r="D15" s="459"/>
      <c r="E15" s="459"/>
      <c r="F15" s="459"/>
      <c r="G15" s="459"/>
      <c r="H15" s="459"/>
      <c r="I15" s="459"/>
      <c r="J15" s="459"/>
      <c r="K15" s="459"/>
      <c r="L15" s="459"/>
      <c r="M15" s="459"/>
      <c r="N15" s="459"/>
      <c r="O15" s="459"/>
      <c r="P15" s="459"/>
      <c r="Q15" s="460"/>
    </row>
    <row r="16" spans="1:17" ht="18.75" customHeight="1">
      <c r="A16" s="458"/>
      <c r="B16" s="459"/>
      <c r="C16" s="459"/>
      <c r="D16" s="459"/>
      <c r="E16" s="459"/>
      <c r="F16" s="459"/>
      <c r="G16" s="459"/>
      <c r="H16" s="459"/>
      <c r="I16" s="459"/>
      <c r="J16" s="459"/>
      <c r="K16" s="459"/>
      <c r="L16" s="459"/>
      <c r="M16" s="459"/>
      <c r="N16" s="459"/>
      <c r="O16" s="459"/>
      <c r="P16" s="459"/>
      <c r="Q16" s="460"/>
    </row>
    <row r="17" spans="1:17" ht="18.75" customHeight="1">
      <c r="A17" s="458"/>
      <c r="B17" s="459"/>
      <c r="C17" s="459"/>
      <c r="D17" s="459"/>
      <c r="E17" s="459"/>
      <c r="F17" s="459"/>
      <c r="G17" s="459"/>
      <c r="H17" s="459"/>
      <c r="I17" s="459"/>
      <c r="J17" s="459"/>
      <c r="K17" s="459"/>
      <c r="L17" s="459"/>
      <c r="M17" s="459"/>
      <c r="N17" s="459"/>
      <c r="O17" s="459"/>
      <c r="P17" s="459"/>
      <c r="Q17" s="460"/>
    </row>
    <row r="18" spans="1:17" ht="18.75" customHeight="1">
      <c r="A18" s="458"/>
      <c r="B18" s="459"/>
      <c r="C18" s="459"/>
      <c r="D18" s="459"/>
      <c r="E18" s="459"/>
      <c r="F18" s="459"/>
      <c r="G18" s="459"/>
      <c r="H18" s="459"/>
      <c r="I18" s="459"/>
      <c r="J18" s="459"/>
      <c r="K18" s="459"/>
      <c r="L18" s="459"/>
      <c r="M18" s="459"/>
      <c r="N18" s="459"/>
      <c r="O18" s="459"/>
      <c r="P18" s="459"/>
      <c r="Q18" s="460"/>
    </row>
    <row r="19" spans="1:17" ht="18.75" customHeight="1">
      <c r="A19" s="458"/>
      <c r="B19" s="459"/>
      <c r="C19" s="459"/>
      <c r="D19" s="459"/>
      <c r="E19" s="459"/>
      <c r="F19" s="459"/>
      <c r="G19" s="459"/>
      <c r="H19" s="459"/>
      <c r="I19" s="459"/>
      <c r="J19" s="459"/>
      <c r="K19" s="459"/>
      <c r="L19" s="459"/>
      <c r="M19" s="459"/>
      <c r="N19" s="459"/>
      <c r="O19" s="459"/>
      <c r="P19" s="459"/>
      <c r="Q19" s="460"/>
    </row>
    <row r="20" spans="1:17" ht="18.75" customHeight="1">
      <c r="A20" s="458"/>
      <c r="B20" s="459"/>
      <c r="C20" s="459"/>
      <c r="D20" s="459"/>
      <c r="E20" s="459"/>
      <c r="F20" s="459"/>
      <c r="G20" s="459"/>
      <c r="H20" s="459"/>
      <c r="I20" s="459"/>
      <c r="J20" s="459"/>
      <c r="K20" s="459"/>
      <c r="L20" s="459"/>
      <c r="M20" s="459"/>
      <c r="N20" s="459"/>
      <c r="O20" s="459"/>
      <c r="P20" s="459"/>
      <c r="Q20" s="460"/>
    </row>
    <row r="21" spans="1:17" ht="18.75" customHeight="1">
      <c r="A21" s="458"/>
      <c r="B21" s="459"/>
      <c r="C21" s="459"/>
      <c r="D21" s="459"/>
      <c r="E21" s="459"/>
      <c r="F21" s="459"/>
      <c r="G21" s="459"/>
      <c r="H21" s="459"/>
      <c r="I21" s="459"/>
      <c r="J21" s="459"/>
      <c r="K21" s="459"/>
      <c r="L21" s="459"/>
      <c r="M21" s="459"/>
      <c r="N21" s="459"/>
      <c r="O21" s="459"/>
      <c r="P21" s="459"/>
      <c r="Q21" s="460"/>
    </row>
    <row r="22" spans="1:17" ht="18.75" customHeight="1">
      <c r="A22" s="458"/>
      <c r="B22" s="459"/>
      <c r="C22" s="459"/>
      <c r="D22" s="459"/>
      <c r="E22" s="459"/>
      <c r="F22" s="459"/>
      <c r="G22" s="459"/>
      <c r="H22" s="459"/>
      <c r="I22" s="459"/>
      <c r="J22" s="459"/>
      <c r="K22" s="459"/>
      <c r="L22" s="459"/>
      <c r="M22" s="459"/>
      <c r="N22" s="459"/>
      <c r="O22" s="459"/>
      <c r="P22" s="459"/>
      <c r="Q22" s="460"/>
    </row>
    <row r="23" spans="1:17" ht="18.75" customHeight="1">
      <c r="A23" s="458"/>
      <c r="B23" s="459"/>
      <c r="C23" s="459"/>
      <c r="D23" s="459"/>
      <c r="E23" s="459"/>
      <c r="F23" s="459"/>
      <c r="G23" s="459"/>
      <c r="H23" s="459"/>
      <c r="I23" s="459"/>
      <c r="J23" s="459"/>
      <c r="K23" s="459"/>
      <c r="L23" s="459"/>
      <c r="M23" s="459"/>
      <c r="N23" s="459"/>
      <c r="O23" s="459"/>
      <c r="P23" s="459"/>
      <c r="Q23" s="460"/>
    </row>
    <row r="24" spans="1:17" ht="18.75" customHeight="1">
      <c r="A24" s="458"/>
      <c r="B24" s="459"/>
      <c r="C24" s="459"/>
      <c r="D24" s="459"/>
      <c r="E24" s="459"/>
      <c r="F24" s="459"/>
      <c r="G24" s="459"/>
      <c r="H24" s="459"/>
      <c r="I24" s="459"/>
      <c r="J24" s="459"/>
      <c r="K24" s="459"/>
      <c r="L24" s="459"/>
      <c r="M24" s="459"/>
      <c r="N24" s="459"/>
      <c r="O24" s="459"/>
      <c r="P24" s="459"/>
      <c r="Q24" s="460"/>
    </row>
    <row r="25" spans="1:17" ht="18.75" customHeight="1">
      <c r="A25" s="458"/>
      <c r="B25" s="459"/>
      <c r="C25" s="459"/>
      <c r="D25" s="459"/>
      <c r="E25" s="459"/>
      <c r="F25" s="459"/>
      <c r="G25" s="459"/>
      <c r="H25" s="459"/>
      <c r="I25" s="459"/>
      <c r="J25" s="459"/>
      <c r="K25" s="459"/>
      <c r="L25" s="459"/>
      <c r="M25" s="459"/>
      <c r="N25" s="459"/>
      <c r="O25" s="459"/>
      <c r="P25" s="459"/>
      <c r="Q25" s="460"/>
    </row>
    <row r="26" spans="1:17" ht="18.75" customHeight="1">
      <c r="A26" s="458"/>
      <c r="B26" s="459"/>
      <c r="C26" s="459"/>
      <c r="D26" s="459"/>
      <c r="E26" s="459"/>
      <c r="F26" s="459"/>
      <c r="G26" s="459"/>
      <c r="H26" s="459"/>
      <c r="I26" s="459"/>
      <c r="J26" s="459"/>
      <c r="K26" s="459"/>
      <c r="L26" s="459"/>
      <c r="M26" s="459"/>
      <c r="N26" s="459"/>
      <c r="O26" s="459"/>
      <c r="P26" s="459"/>
      <c r="Q26" s="460"/>
    </row>
    <row r="27" spans="1:17" ht="18.75" customHeight="1">
      <c r="A27" s="458"/>
      <c r="B27" s="459"/>
      <c r="C27" s="459"/>
      <c r="D27" s="459"/>
      <c r="E27" s="459"/>
      <c r="F27" s="459"/>
      <c r="G27" s="459"/>
      <c r="H27" s="459"/>
      <c r="I27" s="459"/>
      <c r="J27" s="459"/>
      <c r="K27" s="459"/>
      <c r="L27" s="459"/>
      <c r="M27" s="459"/>
      <c r="N27" s="459"/>
      <c r="O27" s="459"/>
      <c r="P27" s="459"/>
      <c r="Q27" s="460"/>
    </row>
    <row r="28" spans="1:17" ht="18.75" customHeight="1">
      <c r="A28" s="458"/>
      <c r="B28" s="459"/>
      <c r="C28" s="459"/>
      <c r="D28" s="459"/>
      <c r="E28" s="459"/>
      <c r="F28" s="459"/>
      <c r="G28" s="459"/>
      <c r="H28" s="459"/>
      <c r="I28" s="459"/>
      <c r="J28" s="459"/>
      <c r="K28" s="459"/>
      <c r="L28" s="459"/>
      <c r="M28" s="459"/>
      <c r="N28" s="459"/>
      <c r="O28" s="459"/>
      <c r="P28" s="459"/>
      <c r="Q28" s="460"/>
    </row>
    <row r="29" spans="1:17" ht="18.75" customHeight="1">
      <c r="A29" s="458"/>
      <c r="B29" s="459"/>
      <c r="C29" s="459"/>
      <c r="D29" s="459"/>
      <c r="E29" s="459"/>
      <c r="F29" s="459"/>
      <c r="G29" s="459"/>
      <c r="H29" s="459"/>
      <c r="I29" s="459"/>
      <c r="J29" s="459"/>
      <c r="K29" s="459"/>
      <c r="L29" s="459"/>
      <c r="M29" s="459"/>
      <c r="N29" s="459"/>
      <c r="O29" s="459"/>
      <c r="P29" s="459"/>
      <c r="Q29" s="460"/>
    </row>
    <row r="30" spans="1:17" ht="18.75" customHeight="1">
      <c r="A30" s="458"/>
      <c r="B30" s="459"/>
      <c r="C30" s="459"/>
      <c r="D30" s="459"/>
      <c r="E30" s="459"/>
      <c r="F30" s="459"/>
      <c r="G30" s="459"/>
      <c r="H30" s="459"/>
      <c r="I30" s="459"/>
      <c r="J30" s="459"/>
      <c r="K30" s="459"/>
      <c r="L30" s="459"/>
      <c r="M30" s="459"/>
      <c r="N30" s="459"/>
      <c r="O30" s="459"/>
      <c r="P30" s="459"/>
      <c r="Q30" s="460"/>
    </row>
    <row r="31" spans="1:17" ht="18.75" customHeight="1">
      <c r="A31" s="458"/>
      <c r="B31" s="459"/>
      <c r="C31" s="459"/>
      <c r="D31" s="459"/>
      <c r="E31" s="459"/>
      <c r="F31" s="459"/>
      <c r="G31" s="459"/>
      <c r="H31" s="459"/>
      <c r="I31" s="459"/>
      <c r="J31" s="459"/>
      <c r="K31" s="459"/>
      <c r="L31" s="459"/>
      <c r="M31" s="459"/>
      <c r="N31" s="459"/>
      <c r="O31" s="459"/>
      <c r="P31" s="459"/>
      <c r="Q31" s="460"/>
    </row>
    <row r="32" spans="1:17" ht="18.75" customHeight="1">
      <c r="A32" s="458"/>
      <c r="B32" s="459"/>
      <c r="C32" s="459"/>
      <c r="D32" s="459"/>
      <c r="E32" s="459"/>
      <c r="F32" s="459"/>
      <c r="G32" s="459"/>
      <c r="H32" s="459"/>
      <c r="I32" s="459"/>
      <c r="J32" s="459"/>
      <c r="K32" s="459"/>
      <c r="L32" s="459"/>
      <c r="M32" s="459"/>
      <c r="N32" s="459"/>
      <c r="O32" s="459"/>
      <c r="P32" s="459"/>
      <c r="Q32" s="460"/>
    </row>
    <row r="33" spans="1:17" ht="18.75" customHeight="1">
      <c r="A33" s="458"/>
      <c r="B33" s="459"/>
      <c r="C33" s="459"/>
      <c r="D33" s="459"/>
      <c r="E33" s="459"/>
      <c r="F33" s="459"/>
      <c r="G33" s="459"/>
      <c r="H33" s="459"/>
      <c r="I33" s="459"/>
      <c r="J33" s="459"/>
      <c r="K33" s="459"/>
      <c r="L33" s="459"/>
      <c r="M33" s="459"/>
      <c r="N33" s="459"/>
      <c r="O33" s="459"/>
      <c r="P33" s="459"/>
      <c r="Q33" s="460"/>
    </row>
    <row r="34" spans="1:17" ht="18.75" customHeight="1">
      <c r="A34" s="458"/>
      <c r="B34" s="459"/>
      <c r="C34" s="459"/>
      <c r="D34" s="459"/>
      <c r="E34" s="459"/>
      <c r="F34" s="459"/>
      <c r="G34" s="459"/>
      <c r="H34" s="459"/>
      <c r="I34" s="459"/>
      <c r="J34" s="459"/>
      <c r="K34" s="459"/>
      <c r="L34" s="459"/>
      <c r="M34" s="459"/>
      <c r="N34" s="459"/>
      <c r="O34" s="459"/>
      <c r="P34" s="459"/>
      <c r="Q34" s="460"/>
    </row>
    <row r="35" spans="1:17" ht="18.75" customHeight="1">
      <c r="A35" s="458"/>
      <c r="B35" s="459"/>
      <c r="C35" s="459"/>
      <c r="D35" s="459"/>
      <c r="E35" s="459"/>
      <c r="F35" s="459"/>
      <c r="G35" s="459"/>
      <c r="H35" s="459"/>
      <c r="I35" s="459"/>
      <c r="J35" s="459"/>
      <c r="K35" s="459"/>
      <c r="L35" s="459"/>
      <c r="M35" s="459"/>
      <c r="N35" s="459"/>
      <c r="O35" s="459"/>
      <c r="P35" s="459"/>
      <c r="Q35" s="460"/>
    </row>
    <row r="36" spans="1:17" ht="18.75" customHeight="1">
      <c r="A36" s="458"/>
      <c r="B36" s="459"/>
      <c r="C36" s="459"/>
      <c r="D36" s="459"/>
      <c r="E36" s="459"/>
      <c r="F36" s="459"/>
      <c r="G36" s="459"/>
      <c r="H36" s="459"/>
      <c r="I36" s="459"/>
      <c r="J36" s="459"/>
      <c r="K36" s="459"/>
      <c r="L36" s="459"/>
      <c r="M36" s="459"/>
      <c r="N36" s="459"/>
      <c r="O36" s="459"/>
      <c r="P36" s="459"/>
      <c r="Q36" s="460"/>
    </row>
    <row r="37" spans="1:17" ht="18.75" customHeight="1">
      <c r="A37" s="458"/>
      <c r="B37" s="459"/>
      <c r="C37" s="459"/>
      <c r="D37" s="459"/>
      <c r="E37" s="459"/>
      <c r="F37" s="459"/>
      <c r="G37" s="459"/>
      <c r="H37" s="459"/>
      <c r="I37" s="459"/>
      <c r="J37" s="459"/>
      <c r="K37" s="459"/>
      <c r="L37" s="459"/>
      <c r="M37" s="459"/>
      <c r="N37" s="459"/>
      <c r="O37" s="459"/>
      <c r="P37" s="459"/>
      <c r="Q37" s="460"/>
    </row>
    <row r="38" spans="1:17" ht="18.75" customHeight="1">
      <c r="A38" s="458"/>
      <c r="B38" s="459"/>
      <c r="C38" s="459"/>
      <c r="D38" s="459"/>
      <c r="E38" s="459"/>
      <c r="F38" s="459"/>
      <c r="G38" s="459"/>
      <c r="H38" s="459"/>
      <c r="I38" s="459"/>
      <c r="J38" s="459"/>
      <c r="K38" s="459"/>
      <c r="L38" s="459"/>
      <c r="M38" s="459"/>
      <c r="N38" s="459"/>
      <c r="O38" s="459"/>
      <c r="P38" s="459"/>
      <c r="Q38" s="460"/>
    </row>
    <row r="39" spans="1:17" ht="18.75" customHeight="1">
      <c r="A39" s="458"/>
      <c r="B39" s="459"/>
      <c r="C39" s="459"/>
      <c r="D39" s="459"/>
      <c r="E39" s="459"/>
      <c r="F39" s="459"/>
      <c r="G39" s="459"/>
      <c r="H39" s="459"/>
      <c r="I39" s="459"/>
      <c r="J39" s="459"/>
      <c r="K39" s="459"/>
      <c r="L39" s="459"/>
      <c r="M39" s="459"/>
      <c r="N39" s="459"/>
      <c r="O39" s="459"/>
      <c r="P39" s="459"/>
      <c r="Q39" s="460"/>
    </row>
    <row r="40" spans="1:17" ht="18.75" customHeight="1">
      <c r="A40" s="458"/>
      <c r="B40" s="459"/>
      <c r="C40" s="459"/>
      <c r="D40" s="459"/>
      <c r="E40" s="459"/>
      <c r="F40" s="459"/>
      <c r="G40" s="459"/>
      <c r="H40" s="459"/>
      <c r="I40" s="459"/>
      <c r="J40" s="459"/>
      <c r="K40" s="459"/>
      <c r="L40" s="459"/>
      <c r="M40" s="459"/>
      <c r="N40" s="459"/>
      <c r="O40" s="459"/>
      <c r="P40" s="459"/>
      <c r="Q40" s="460"/>
    </row>
    <row r="41" spans="1:17" ht="18.75" customHeight="1">
      <c r="A41" s="458"/>
      <c r="B41" s="459"/>
      <c r="C41" s="459"/>
      <c r="D41" s="459"/>
      <c r="E41" s="459"/>
      <c r="F41" s="459"/>
      <c r="G41" s="459"/>
      <c r="H41" s="459"/>
      <c r="I41" s="459"/>
      <c r="J41" s="459"/>
      <c r="K41" s="459"/>
      <c r="L41" s="459"/>
      <c r="M41" s="459"/>
      <c r="N41" s="459"/>
      <c r="O41" s="459"/>
      <c r="P41" s="459"/>
      <c r="Q41" s="460"/>
    </row>
    <row r="42" spans="1:17" ht="18.75" customHeight="1">
      <c r="A42" s="458"/>
      <c r="B42" s="459"/>
      <c r="C42" s="459"/>
      <c r="D42" s="459"/>
      <c r="E42" s="459"/>
      <c r="F42" s="459"/>
      <c r="G42" s="459"/>
      <c r="H42" s="459"/>
      <c r="I42" s="459"/>
      <c r="J42" s="459"/>
      <c r="K42" s="459"/>
      <c r="L42" s="459"/>
      <c r="M42" s="459"/>
      <c r="N42" s="459"/>
      <c r="O42" s="459"/>
      <c r="P42" s="459"/>
      <c r="Q42" s="460"/>
    </row>
    <row r="43" spans="1:17" s="56" customFormat="1" ht="18.75" customHeight="1">
      <c r="A43" s="461"/>
      <c r="B43" s="462"/>
      <c r="C43" s="462"/>
      <c r="D43" s="462"/>
      <c r="E43" s="462"/>
      <c r="F43" s="462"/>
      <c r="G43" s="462"/>
      <c r="H43" s="462"/>
      <c r="I43" s="462"/>
      <c r="J43" s="462"/>
      <c r="K43" s="462"/>
      <c r="L43" s="462"/>
      <c r="M43" s="462"/>
      <c r="N43" s="462"/>
      <c r="O43" s="462"/>
      <c r="P43" s="462"/>
      <c r="Q43" s="463"/>
    </row>
    <row r="44" spans="1:17" s="56" customFormat="1" ht="18.75" customHeight="1">
      <c r="A44" s="55"/>
      <c r="B44" s="55"/>
      <c r="C44" s="55"/>
      <c r="D44" s="55"/>
      <c r="E44" s="55"/>
      <c r="F44" s="55"/>
      <c r="G44" s="55"/>
      <c r="H44" s="55"/>
      <c r="I44" s="55"/>
      <c r="J44" s="55"/>
      <c r="K44" s="55"/>
      <c r="L44" s="55"/>
      <c r="M44" s="55"/>
      <c r="N44" s="55"/>
      <c r="O44" s="55"/>
      <c r="P44" s="55"/>
      <c r="Q44" s="55"/>
    </row>
    <row r="45" spans="1:17" s="56" customFormat="1" ht="18.75" customHeight="1">
      <c r="A45" s="55"/>
      <c r="B45" s="55"/>
      <c r="C45" s="55"/>
      <c r="D45" s="55"/>
      <c r="E45" s="55"/>
      <c r="F45" s="55"/>
      <c r="G45" s="55"/>
      <c r="H45" s="55"/>
      <c r="I45" s="55"/>
      <c r="J45" s="55"/>
      <c r="K45" s="55"/>
      <c r="L45" s="55"/>
      <c r="M45" s="55"/>
      <c r="N45" s="55"/>
      <c r="O45" s="55"/>
      <c r="P45" s="55"/>
      <c r="Q45" s="55"/>
    </row>
    <row r="46" spans="1:17" s="56" customFormat="1" ht="18.75" customHeight="1">
      <c r="A46" s="55"/>
      <c r="B46" s="55"/>
      <c r="C46" s="55"/>
      <c r="D46" s="55"/>
      <c r="E46" s="55"/>
      <c r="F46" s="55"/>
      <c r="G46" s="55"/>
      <c r="H46" s="55"/>
      <c r="I46" s="55"/>
      <c r="J46" s="55"/>
      <c r="K46" s="55"/>
      <c r="L46" s="55"/>
      <c r="M46" s="55"/>
      <c r="N46" s="55"/>
      <c r="O46" s="55"/>
      <c r="P46" s="55"/>
      <c r="Q46" s="55"/>
    </row>
    <row r="47" spans="1:17" s="56" customFormat="1" ht="18.75" customHeight="1">
      <c r="A47" s="55"/>
      <c r="B47" s="55"/>
      <c r="C47" s="55"/>
      <c r="D47" s="55"/>
      <c r="E47" s="55"/>
      <c r="F47" s="55"/>
      <c r="G47" s="55"/>
      <c r="H47" s="55"/>
      <c r="I47" s="55"/>
      <c r="J47" s="55"/>
      <c r="K47" s="55"/>
      <c r="L47" s="55"/>
      <c r="M47" s="55"/>
      <c r="N47" s="55"/>
      <c r="O47" s="55"/>
      <c r="P47" s="55"/>
      <c r="Q47" s="55"/>
    </row>
    <row r="48" spans="1:17" s="56" customFormat="1" ht="18.75" customHeight="1">
      <c r="A48" s="55"/>
      <c r="B48" s="55"/>
      <c r="C48" s="55"/>
      <c r="D48" s="55"/>
      <c r="E48" s="55"/>
      <c r="F48" s="55"/>
      <c r="G48" s="55"/>
      <c r="H48" s="55"/>
      <c r="I48" s="55"/>
      <c r="J48" s="55"/>
      <c r="K48" s="55"/>
      <c r="L48" s="55"/>
      <c r="M48" s="55"/>
      <c r="N48" s="55"/>
      <c r="O48" s="55"/>
      <c r="P48" s="55"/>
      <c r="Q48" s="55"/>
    </row>
    <row r="49" spans="1:17" s="56" customFormat="1" ht="18.75" customHeight="1">
      <c r="A49" s="55"/>
      <c r="B49" s="55"/>
      <c r="C49" s="55"/>
      <c r="D49" s="55"/>
      <c r="E49" s="55"/>
      <c r="F49" s="55"/>
      <c r="G49" s="55"/>
      <c r="H49" s="55"/>
      <c r="I49" s="55"/>
      <c r="J49" s="55"/>
      <c r="K49" s="55"/>
      <c r="L49" s="55"/>
      <c r="M49" s="55"/>
      <c r="N49" s="55"/>
      <c r="O49" s="55"/>
      <c r="P49" s="55"/>
      <c r="Q49" s="55"/>
    </row>
    <row r="50" spans="1:17" s="56" customFormat="1" ht="18.75" customHeight="1">
      <c r="A50" s="55"/>
      <c r="B50" s="55"/>
      <c r="C50" s="55"/>
      <c r="D50" s="55"/>
      <c r="E50" s="55"/>
      <c r="F50" s="55"/>
      <c r="G50" s="55"/>
      <c r="H50" s="55"/>
      <c r="I50" s="55"/>
      <c r="J50" s="55"/>
      <c r="K50" s="55"/>
      <c r="L50" s="55"/>
      <c r="M50" s="55"/>
      <c r="N50" s="55"/>
      <c r="O50" s="55"/>
      <c r="P50" s="55"/>
      <c r="Q50" s="55"/>
    </row>
    <row r="51" spans="1:17" s="56" customFormat="1" ht="18.75" customHeight="1">
      <c r="A51" s="55"/>
      <c r="B51" s="55"/>
      <c r="C51" s="55"/>
      <c r="D51" s="55"/>
      <c r="E51" s="55"/>
      <c r="F51" s="55"/>
      <c r="G51" s="55"/>
      <c r="H51" s="55"/>
      <c r="I51" s="55"/>
      <c r="J51" s="55"/>
      <c r="K51" s="55"/>
      <c r="L51" s="55"/>
      <c r="M51" s="55"/>
      <c r="N51" s="55"/>
      <c r="O51" s="55"/>
      <c r="P51" s="55"/>
      <c r="Q51" s="55"/>
    </row>
    <row r="52" spans="1:17" s="56" customFormat="1" ht="18.75" customHeight="1">
      <c r="A52" s="55"/>
      <c r="B52" s="55"/>
      <c r="C52" s="55"/>
      <c r="D52" s="55"/>
      <c r="E52" s="55"/>
      <c r="F52" s="55"/>
      <c r="G52" s="55"/>
      <c r="H52" s="55"/>
      <c r="I52" s="55"/>
      <c r="J52" s="55"/>
      <c r="K52" s="55"/>
      <c r="L52" s="55"/>
      <c r="M52" s="55"/>
      <c r="N52" s="55"/>
      <c r="O52" s="55"/>
      <c r="P52" s="55"/>
      <c r="Q52" s="55"/>
    </row>
    <row r="53" spans="1:17" s="56" customFormat="1" ht="18.75" customHeight="1">
      <c r="A53" s="55"/>
      <c r="B53" s="55"/>
      <c r="C53" s="55"/>
      <c r="D53" s="55"/>
      <c r="E53" s="55"/>
      <c r="F53" s="55"/>
      <c r="G53" s="55"/>
      <c r="H53" s="55"/>
      <c r="I53" s="55"/>
      <c r="J53" s="55"/>
      <c r="K53" s="55"/>
      <c r="L53" s="55"/>
      <c r="M53" s="55"/>
      <c r="N53" s="55"/>
      <c r="O53" s="55"/>
      <c r="P53" s="55"/>
      <c r="Q53" s="55"/>
    </row>
    <row r="54" spans="1:17" s="56" customFormat="1" ht="18.75" customHeight="1">
      <c r="A54" s="55"/>
      <c r="B54" s="55"/>
      <c r="C54" s="55"/>
      <c r="D54" s="55"/>
      <c r="E54" s="55"/>
      <c r="F54" s="55"/>
      <c r="G54" s="55"/>
      <c r="H54" s="55"/>
      <c r="I54" s="55"/>
      <c r="J54" s="55"/>
      <c r="K54" s="55"/>
      <c r="L54" s="55"/>
      <c r="M54" s="55"/>
      <c r="N54" s="55"/>
      <c r="O54" s="55"/>
      <c r="P54" s="55"/>
      <c r="Q54" s="55"/>
    </row>
    <row r="55" spans="1:17" s="56" customFormat="1" ht="18.75" customHeight="1">
      <c r="A55" s="55"/>
      <c r="B55" s="55"/>
      <c r="C55" s="55"/>
      <c r="D55" s="55"/>
      <c r="E55" s="55"/>
      <c r="F55" s="55"/>
      <c r="G55" s="55"/>
      <c r="H55" s="55"/>
      <c r="I55" s="55"/>
      <c r="J55" s="55"/>
      <c r="K55" s="55"/>
      <c r="L55" s="55"/>
      <c r="M55" s="55"/>
      <c r="N55" s="55"/>
      <c r="O55" s="55"/>
      <c r="P55" s="55"/>
      <c r="Q55" s="55"/>
    </row>
    <row r="56" spans="1:17" s="56" customFormat="1" ht="18.75" customHeight="1">
      <c r="A56" s="55"/>
      <c r="B56" s="55"/>
      <c r="C56" s="55"/>
      <c r="D56" s="55"/>
      <c r="E56" s="55"/>
      <c r="F56" s="55"/>
      <c r="G56" s="55"/>
      <c r="H56" s="55"/>
      <c r="I56" s="55"/>
      <c r="J56" s="55"/>
      <c r="K56" s="55"/>
      <c r="L56" s="55"/>
      <c r="M56" s="55"/>
      <c r="N56" s="55"/>
      <c r="O56" s="55"/>
      <c r="P56" s="55"/>
      <c r="Q56" s="55"/>
    </row>
    <row r="57" spans="1:17" s="56" customFormat="1" ht="18.75" customHeight="1">
      <c r="A57" s="55"/>
      <c r="B57" s="55"/>
      <c r="C57" s="55"/>
      <c r="D57" s="55"/>
      <c r="E57" s="55"/>
      <c r="F57" s="55"/>
      <c r="G57" s="55"/>
      <c r="H57" s="55"/>
      <c r="I57" s="55"/>
      <c r="J57" s="55"/>
      <c r="K57" s="55"/>
      <c r="L57" s="55"/>
      <c r="M57" s="55"/>
      <c r="N57" s="55"/>
      <c r="O57" s="55"/>
      <c r="P57" s="55"/>
      <c r="Q57" s="55"/>
    </row>
    <row r="58" spans="1:17" s="56" customFormat="1" ht="18.75" customHeight="1">
      <c r="A58" s="55"/>
      <c r="B58" s="55"/>
      <c r="C58" s="55"/>
      <c r="D58" s="55"/>
      <c r="E58" s="55"/>
      <c r="F58" s="55"/>
      <c r="G58" s="55"/>
      <c r="H58" s="55"/>
      <c r="I58" s="55"/>
      <c r="J58" s="55"/>
      <c r="K58" s="55"/>
      <c r="L58" s="55"/>
      <c r="M58" s="55"/>
      <c r="N58" s="55"/>
      <c r="O58" s="55"/>
      <c r="P58" s="55"/>
      <c r="Q58" s="55"/>
    </row>
    <row r="59" spans="1:17" s="56" customFormat="1" ht="18.75" customHeight="1">
      <c r="A59" s="55"/>
      <c r="B59" s="55"/>
      <c r="C59" s="55"/>
      <c r="D59" s="55"/>
      <c r="E59" s="55"/>
      <c r="F59" s="55"/>
      <c r="G59" s="55"/>
      <c r="H59" s="55"/>
      <c r="I59" s="55"/>
      <c r="J59" s="55"/>
      <c r="K59" s="55"/>
      <c r="L59" s="55"/>
      <c r="M59" s="55"/>
      <c r="N59" s="55"/>
      <c r="O59" s="55"/>
      <c r="P59" s="55"/>
      <c r="Q59" s="55"/>
    </row>
    <row r="60" spans="1:17" s="56" customFormat="1" ht="18.75" customHeight="1">
      <c r="A60" s="55"/>
      <c r="B60" s="55"/>
      <c r="C60" s="55"/>
      <c r="D60" s="55"/>
      <c r="E60" s="55"/>
      <c r="F60" s="55"/>
      <c r="G60" s="55"/>
      <c r="H60" s="55"/>
      <c r="I60" s="55"/>
      <c r="J60" s="55"/>
      <c r="K60" s="55"/>
      <c r="L60" s="55"/>
      <c r="M60" s="55"/>
      <c r="N60" s="55"/>
      <c r="O60" s="55"/>
      <c r="P60" s="55"/>
      <c r="Q60" s="55"/>
    </row>
    <row r="61" spans="1:17" s="56" customFormat="1" ht="18.75" customHeight="1">
      <c r="A61" s="55"/>
      <c r="B61" s="55"/>
      <c r="C61" s="55"/>
      <c r="D61" s="55"/>
      <c r="E61" s="55"/>
      <c r="F61" s="55"/>
      <c r="G61" s="55"/>
      <c r="H61" s="55"/>
      <c r="I61" s="55"/>
      <c r="J61" s="55"/>
      <c r="K61" s="55"/>
      <c r="L61" s="55"/>
      <c r="M61" s="55"/>
      <c r="N61" s="55"/>
      <c r="O61" s="55"/>
      <c r="P61" s="55"/>
      <c r="Q61" s="55"/>
    </row>
    <row r="62" spans="1:17" s="56" customFormat="1" ht="18.75" customHeight="1">
      <c r="A62" s="55"/>
      <c r="B62" s="55"/>
      <c r="C62" s="55"/>
      <c r="D62" s="55"/>
      <c r="E62" s="55"/>
      <c r="F62" s="55"/>
      <c r="G62" s="55"/>
      <c r="H62" s="55"/>
      <c r="I62" s="55"/>
      <c r="J62" s="55"/>
      <c r="K62" s="55"/>
      <c r="L62" s="55"/>
      <c r="M62" s="55"/>
      <c r="N62" s="55"/>
      <c r="O62" s="55"/>
      <c r="P62" s="55"/>
      <c r="Q62" s="55"/>
    </row>
    <row r="63" spans="1:17" s="56" customFormat="1" ht="18.75" customHeight="1">
      <c r="A63" s="55"/>
      <c r="B63" s="55"/>
      <c r="C63" s="55"/>
      <c r="D63" s="55"/>
      <c r="E63" s="55"/>
      <c r="F63" s="55"/>
      <c r="G63" s="55"/>
      <c r="H63" s="55"/>
      <c r="I63" s="55"/>
      <c r="J63" s="55"/>
      <c r="K63" s="55"/>
      <c r="L63" s="55"/>
      <c r="M63" s="55"/>
      <c r="N63" s="55"/>
      <c r="O63" s="55"/>
      <c r="P63" s="55"/>
      <c r="Q63" s="55"/>
    </row>
    <row r="64" spans="1:17" s="56" customFormat="1" ht="18.75" customHeight="1">
      <c r="A64" s="55"/>
      <c r="B64" s="55"/>
      <c r="C64" s="55"/>
      <c r="D64" s="55"/>
      <c r="E64" s="55"/>
      <c r="F64" s="55"/>
      <c r="G64" s="55"/>
      <c r="H64" s="55"/>
      <c r="I64" s="55"/>
      <c r="J64" s="55"/>
      <c r="K64" s="55"/>
      <c r="L64" s="55"/>
      <c r="M64" s="55"/>
      <c r="N64" s="55"/>
      <c r="O64" s="55"/>
      <c r="P64" s="55"/>
      <c r="Q64" s="55"/>
    </row>
    <row r="65" spans="1:17" s="56" customFormat="1" ht="18.75" customHeight="1">
      <c r="A65" s="55"/>
      <c r="B65" s="55"/>
      <c r="C65" s="55"/>
      <c r="D65" s="55"/>
      <c r="E65" s="55"/>
      <c r="F65" s="55"/>
      <c r="G65" s="55"/>
      <c r="H65" s="55"/>
      <c r="I65" s="55"/>
      <c r="J65" s="55"/>
      <c r="K65" s="55"/>
      <c r="L65" s="55"/>
      <c r="M65" s="55"/>
      <c r="N65" s="55"/>
      <c r="O65" s="55"/>
      <c r="P65" s="55"/>
      <c r="Q65" s="55"/>
    </row>
    <row r="66" spans="1:17" s="56" customFormat="1" ht="18.75" customHeight="1">
      <c r="A66" s="55"/>
      <c r="B66" s="55"/>
      <c r="C66" s="55"/>
      <c r="D66" s="55"/>
      <c r="E66" s="55"/>
      <c r="F66" s="55"/>
      <c r="G66" s="55"/>
      <c r="H66" s="55"/>
      <c r="I66" s="55"/>
      <c r="J66" s="55"/>
      <c r="K66" s="55"/>
      <c r="L66" s="55"/>
      <c r="M66" s="55"/>
      <c r="N66" s="55"/>
      <c r="O66" s="55"/>
      <c r="P66" s="55"/>
      <c r="Q66" s="55"/>
    </row>
    <row r="67" spans="1:17" s="56" customFormat="1" ht="18.75" customHeight="1">
      <c r="A67" s="55"/>
      <c r="B67" s="55"/>
      <c r="C67" s="55"/>
      <c r="D67" s="55"/>
      <c r="E67" s="55"/>
      <c r="F67" s="55"/>
      <c r="G67" s="55"/>
      <c r="H67" s="55"/>
      <c r="I67" s="55"/>
      <c r="J67" s="55"/>
      <c r="K67" s="55"/>
      <c r="L67" s="55"/>
      <c r="M67" s="55"/>
      <c r="N67" s="55"/>
      <c r="O67" s="55"/>
      <c r="P67" s="55"/>
      <c r="Q67" s="55"/>
    </row>
    <row r="68" spans="1:17" s="56" customFormat="1" ht="18.75" customHeight="1">
      <c r="A68" s="55"/>
      <c r="B68" s="55"/>
      <c r="C68" s="55"/>
      <c r="D68" s="55"/>
      <c r="E68" s="55"/>
      <c r="F68" s="55"/>
      <c r="G68" s="55"/>
      <c r="H68" s="55"/>
      <c r="I68" s="55"/>
      <c r="J68" s="55"/>
      <c r="K68" s="55"/>
      <c r="L68" s="55"/>
      <c r="M68" s="55"/>
      <c r="N68" s="55"/>
      <c r="O68" s="55"/>
      <c r="P68" s="55"/>
      <c r="Q68" s="55"/>
    </row>
    <row r="69" spans="1:17" s="56" customFormat="1" ht="18.75" customHeight="1">
      <c r="A69" s="55"/>
      <c r="B69" s="55"/>
      <c r="C69" s="55"/>
      <c r="D69" s="55"/>
      <c r="E69" s="55"/>
      <c r="F69" s="55"/>
      <c r="G69" s="55"/>
      <c r="H69" s="55"/>
      <c r="I69" s="55"/>
      <c r="J69" s="55"/>
      <c r="K69" s="55"/>
      <c r="L69" s="55"/>
      <c r="M69" s="55"/>
      <c r="N69" s="55"/>
      <c r="O69" s="55"/>
      <c r="P69" s="55"/>
      <c r="Q69" s="55"/>
    </row>
    <row r="70" spans="1:17" s="56" customFormat="1" ht="18.75" customHeight="1">
      <c r="A70" s="55"/>
      <c r="B70" s="55"/>
      <c r="C70" s="55"/>
      <c r="D70" s="55"/>
      <c r="E70" s="55"/>
      <c r="F70" s="55"/>
      <c r="G70" s="55"/>
      <c r="H70" s="55"/>
      <c r="I70" s="55"/>
      <c r="J70" s="55"/>
      <c r="K70" s="55"/>
      <c r="L70" s="55"/>
      <c r="M70" s="55"/>
      <c r="N70" s="55"/>
      <c r="O70" s="55"/>
      <c r="P70" s="55"/>
      <c r="Q70" s="55"/>
    </row>
    <row r="71" spans="1:17" s="56" customFormat="1" ht="18.75" customHeight="1">
      <c r="A71" s="55"/>
      <c r="B71" s="55"/>
      <c r="C71" s="55"/>
      <c r="D71" s="55"/>
      <c r="E71" s="55"/>
      <c r="F71" s="55"/>
      <c r="G71" s="55"/>
      <c r="H71" s="55"/>
      <c r="I71" s="55"/>
      <c r="J71" s="55"/>
      <c r="K71" s="55"/>
      <c r="L71" s="55"/>
      <c r="M71" s="55"/>
      <c r="N71" s="55"/>
      <c r="O71" s="55"/>
      <c r="P71" s="55"/>
      <c r="Q71" s="55"/>
    </row>
    <row r="72" spans="1:17" ht="18.75" customHeight="1">
      <c r="A72" s="55"/>
      <c r="B72" s="55"/>
      <c r="C72" s="55"/>
      <c r="D72" s="55"/>
      <c r="E72" s="55"/>
      <c r="F72" s="55"/>
      <c r="G72" s="55"/>
      <c r="H72" s="55"/>
      <c r="I72" s="55"/>
      <c r="J72" s="55"/>
      <c r="K72" s="55"/>
      <c r="L72" s="55"/>
      <c r="M72" s="55"/>
      <c r="N72" s="55"/>
      <c r="O72" s="55"/>
      <c r="P72" s="55"/>
      <c r="Q72" s="55"/>
    </row>
    <row r="73" spans="1:17" ht="18.75" customHeight="1">
      <c r="A73" s="55"/>
      <c r="B73" s="55"/>
      <c r="C73" s="55"/>
      <c r="D73" s="55"/>
      <c r="E73" s="55"/>
      <c r="F73" s="55"/>
      <c r="G73" s="55"/>
      <c r="H73" s="55"/>
      <c r="I73" s="55"/>
      <c r="J73" s="55"/>
      <c r="K73" s="55"/>
      <c r="L73" s="55"/>
      <c r="M73" s="55"/>
      <c r="N73" s="55"/>
      <c r="O73" s="55"/>
      <c r="P73" s="55"/>
      <c r="Q73" s="55"/>
    </row>
    <row r="74" spans="1:17" ht="18.75" customHeight="1">
      <c r="A74" s="55"/>
      <c r="B74" s="55"/>
      <c r="C74" s="55"/>
      <c r="D74" s="55"/>
      <c r="E74" s="55"/>
      <c r="F74" s="55"/>
      <c r="G74" s="55"/>
      <c r="H74" s="55"/>
      <c r="I74" s="55"/>
      <c r="J74" s="55"/>
      <c r="K74" s="55"/>
      <c r="L74" s="55"/>
      <c r="M74" s="55"/>
      <c r="N74" s="55"/>
      <c r="O74" s="55"/>
      <c r="P74" s="55"/>
      <c r="Q74" s="55"/>
    </row>
    <row r="75" spans="1:17" ht="18.75" customHeight="1">
      <c r="A75" s="55"/>
      <c r="B75" s="55"/>
      <c r="C75" s="55"/>
      <c r="D75" s="55"/>
      <c r="E75" s="55"/>
      <c r="F75" s="55"/>
      <c r="G75" s="55"/>
      <c r="H75" s="55"/>
      <c r="I75" s="55"/>
      <c r="J75" s="55"/>
      <c r="K75" s="55"/>
      <c r="L75" s="55"/>
      <c r="M75" s="55"/>
      <c r="N75" s="55"/>
      <c r="O75" s="55"/>
      <c r="P75" s="55"/>
      <c r="Q75" s="55"/>
    </row>
    <row r="76" spans="1:17" ht="18.75" customHeight="1">
      <c r="A76" s="55"/>
      <c r="B76" s="55"/>
      <c r="C76" s="55"/>
      <c r="D76" s="55"/>
      <c r="E76" s="55"/>
      <c r="F76" s="55"/>
      <c r="G76" s="55"/>
      <c r="H76" s="55"/>
      <c r="I76" s="55"/>
      <c r="J76" s="55"/>
      <c r="K76" s="55"/>
      <c r="L76" s="55"/>
      <c r="M76" s="55"/>
      <c r="N76" s="55"/>
      <c r="O76" s="55"/>
      <c r="P76" s="55"/>
      <c r="Q76" s="55"/>
    </row>
    <row r="77" spans="1:17" ht="18.75" customHeight="1">
      <c r="A77" s="55"/>
      <c r="B77" s="55"/>
      <c r="C77" s="55"/>
      <c r="D77" s="55"/>
      <c r="E77" s="55"/>
      <c r="F77" s="55"/>
      <c r="G77" s="55"/>
      <c r="H77" s="55"/>
      <c r="I77" s="55"/>
      <c r="J77" s="55"/>
      <c r="K77" s="55"/>
      <c r="L77" s="55"/>
      <c r="M77" s="55"/>
      <c r="N77" s="55"/>
      <c r="O77" s="55"/>
      <c r="P77" s="55"/>
      <c r="Q77" s="55"/>
    </row>
    <row r="78" spans="1:17" ht="18.75" customHeight="1">
      <c r="A78" s="55"/>
      <c r="B78" s="55"/>
      <c r="C78" s="55"/>
      <c r="D78" s="55"/>
      <c r="E78" s="55"/>
      <c r="F78" s="55"/>
      <c r="G78" s="55"/>
      <c r="H78" s="55"/>
      <c r="I78" s="55"/>
      <c r="J78" s="55"/>
      <c r="K78" s="55"/>
      <c r="L78" s="55"/>
      <c r="M78" s="55"/>
      <c r="N78" s="55"/>
      <c r="O78" s="55"/>
      <c r="P78" s="55"/>
      <c r="Q78" s="55"/>
    </row>
    <row r="79" spans="1:17" ht="18.75" customHeight="1">
      <c r="A79" s="55"/>
      <c r="B79" s="55"/>
      <c r="C79" s="55"/>
      <c r="D79" s="55"/>
      <c r="E79" s="55"/>
      <c r="F79" s="55"/>
      <c r="G79" s="55"/>
      <c r="H79" s="55"/>
      <c r="I79" s="55"/>
      <c r="J79" s="55"/>
      <c r="K79" s="55"/>
      <c r="L79" s="55"/>
      <c r="M79" s="55"/>
      <c r="N79" s="55"/>
      <c r="O79" s="55"/>
      <c r="P79" s="55"/>
      <c r="Q79" s="55"/>
    </row>
    <row r="80" spans="1:17" ht="18.75" customHeight="1">
      <c r="A80" s="55"/>
      <c r="B80" s="55"/>
      <c r="C80" s="55"/>
      <c r="D80" s="55"/>
      <c r="E80" s="55"/>
      <c r="F80" s="55"/>
      <c r="G80" s="55"/>
      <c r="H80" s="55"/>
      <c r="I80" s="55"/>
      <c r="J80" s="55"/>
      <c r="K80" s="55"/>
      <c r="L80" s="55"/>
      <c r="M80" s="55"/>
      <c r="N80" s="55"/>
      <c r="O80" s="55"/>
      <c r="P80" s="55"/>
      <c r="Q80" s="55"/>
    </row>
    <row r="81" spans="1:17" ht="18.75" customHeight="1">
      <c r="A81" s="55"/>
      <c r="B81" s="55"/>
      <c r="C81" s="55"/>
      <c r="D81" s="55"/>
      <c r="E81" s="55"/>
      <c r="F81" s="55"/>
      <c r="G81" s="55"/>
      <c r="H81" s="55"/>
      <c r="I81" s="55"/>
      <c r="J81" s="55"/>
      <c r="K81" s="55"/>
      <c r="L81" s="55"/>
      <c r="M81" s="55"/>
      <c r="N81" s="55"/>
      <c r="O81" s="55"/>
      <c r="P81" s="55"/>
      <c r="Q81" s="55"/>
    </row>
    <row r="82" spans="1:17" s="56" customFormat="1" ht="18.75" customHeight="1">
      <c r="A82" s="55"/>
      <c r="B82" s="55"/>
      <c r="C82" s="55"/>
      <c r="D82" s="55"/>
      <c r="E82" s="55"/>
      <c r="F82" s="55"/>
      <c r="G82" s="55"/>
      <c r="H82" s="55"/>
      <c r="I82" s="55"/>
      <c r="J82" s="55"/>
      <c r="K82" s="55"/>
      <c r="L82" s="55"/>
      <c r="M82" s="55"/>
      <c r="N82" s="55"/>
      <c r="O82" s="55"/>
      <c r="P82" s="55"/>
      <c r="Q82" s="55"/>
    </row>
    <row r="83" spans="1:17" s="56" customFormat="1" ht="18.75" customHeight="1">
      <c r="A83" s="55"/>
      <c r="B83" s="55"/>
      <c r="C83" s="55"/>
      <c r="D83" s="55"/>
      <c r="E83" s="55"/>
      <c r="F83" s="55"/>
      <c r="G83" s="55"/>
      <c r="H83" s="55"/>
      <c r="I83" s="55"/>
      <c r="J83" s="55"/>
      <c r="K83" s="55"/>
      <c r="L83" s="55"/>
      <c r="M83" s="55"/>
      <c r="N83" s="55"/>
      <c r="O83" s="55"/>
      <c r="P83" s="55"/>
      <c r="Q83" s="55"/>
    </row>
    <row r="84" spans="1:17" s="56" customFormat="1" ht="18.75" customHeight="1">
      <c r="A84" s="55"/>
      <c r="B84" s="55"/>
      <c r="C84" s="55"/>
      <c r="D84" s="55"/>
      <c r="E84" s="55"/>
      <c r="F84" s="55"/>
      <c r="G84" s="55"/>
      <c r="H84" s="55"/>
      <c r="I84" s="55"/>
      <c r="J84" s="55"/>
      <c r="K84" s="55"/>
      <c r="L84" s="55"/>
      <c r="M84" s="55"/>
      <c r="N84" s="55"/>
      <c r="O84" s="55"/>
      <c r="P84" s="55"/>
      <c r="Q84" s="55"/>
    </row>
    <row r="85" spans="1:17" s="56" customFormat="1" ht="18.75" customHeight="1">
      <c r="A85" s="55"/>
      <c r="B85" s="55"/>
      <c r="C85" s="55"/>
      <c r="D85" s="55"/>
      <c r="E85" s="55"/>
      <c r="F85" s="55"/>
      <c r="G85" s="55"/>
      <c r="H85" s="55"/>
      <c r="I85" s="55"/>
      <c r="J85" s="55"/>
      <c r="K85" s="55"/>
      <c r="L85" s="55"/>
      <c r="M85" s="55"/>
      <c r="N85" s="55"/>
      <c r="O85" s="55"/>
      <c r="P85" s="55"/>
      <c r="Q85" s="55"/>
    </row>
    <row r="86" spans="1:17" s="56" customFormat="1" ht="18.75" customHeight="1">
      <c r="A86" s="55"/>
      <c r="B86" s="55"/>
      <c r="C86" s="55"/>
      <c r="D86" s="55"/>
      <c r="E86" s="55"/>
      <c r="F86" s="55"/>
      <c r="G86" s="55"/>
      <c r="H86" s="55"/>
      <c r="I86" s="55"/>
      <c r="J86" s="55"/>
      <c r="K86" s="55"/>
      <c r="L86" s="55"/>
      <c r="M86" s="55"/>
      <c r="N86" s="55"/>
      <c r="O86" s="55"/>
      <c r="P86" s="55"/>
      <c r="Q86" s="55"/>
    </row>
    <row r="87" spans="1:17" s="56" customFormat="1" ht="18.75" customHeight="1">
      <c r="A87" s="55"/>
      <c r="B87" s="55"/>
      <c r="C87" s="55"/>
      <c r="D87" s="55"/>
      <c r="E87" s="55"/>
      <c r="F87" s="55"/>
      <c r="G87" s="55"/>
      <c r="H87" s="55"/>
      <c r="I87" s="55"/>
      <c r="J87" s="55"/>
      <c r="K87" s="55"/>
      <c r="L87" s="55"/>
      <c r="M87" s="55"/>
      <c r="N87" s="55"/>
      <c r="O87" s="55"/>
      <c r="P87" s="55"/>
      <c r="Q87" s="55"/>
    </row>
    <row r="88" spans="1:17" s="56" customFormat="1" ht="18.75" customHeight="1">
      <c r="A88" s="55"/>
      <c r="B88" s="55"/>
      <c r="C88" s="55"/>
      <c r="D88" s="55"/>
      <c r="E88" s="55"/>
      <c r="F88" s="55"/>
      <c r="G88" s="55"/>
      <c r="H88" s="55"/>
      <c r="I88" s="55"/>
      <c r="J88" s="55"/>
      <c r="K88" s="55"/>
      <c r="L88" s="55"/>
      <c r="M88" s="55"/>
      <c r="N88" s="55"/>
      <c r="O88" s="55"/>
      <c r="P88" s="55"/>
      <c r="Q88" s="55"/>
    </row>
    <row r="89" spans="1:17" s="56" customFormat="1" ht="18.75" customHeight="1">
      <c r="A89" s="55"/>
      <c r="B89" s="55"/>
      <c r="C89" s="55"/>
      <c r="D89" s="55"/>
      <c r="E89" s="55"/>
      <c r="F89" s="55"/>
      <c r="G89" s="55"/>
      <c r="H89" s="55"/>
      <c r="I89" s="55"/>
      <c r="J89" s="55"/>
      <c r="K89" s="55"/>
      <c r="L89" s="55"/>
      <c r="M89" s="55"/>
      <c r="N89" s="55"/>
      <c r="O89" s="55"/>
      <c r="P89" s="55"/>
      <c r="Q89" s="55"/>
    </row>
    <row r="90" spans="1:17" s="56" customFormat="1" ht="18.75" customHeight="1">
      <c r="A90" s="55"/>
      <c r="B90" s="55"/>
      <c r="C90" s="55"/>
      <c r="D90" s="55"/>
      <c r="E90" s="55"/>
      <c r="F90" s="55"/>
      <c r="G90" s="55"/>
      <c r="H90" s="55"/>
      <c r="I90" s="55"/>
      <c r="J90" s="55"/>
      <c r="K90" s="55"/>
      <c r="L90" s="55"/>
      <c r="M90" s="55"/>
      <c r="N90" s="55"/>
      <c r="O90" s="55"/>
      <c r="P90" s="55"/>
      <c r="Q90" s="55"/>
    </row>
    <row r="91" spans="1:17" s="56" customFormat="1" ht="18.75" customHeight="1">
      <c r="A91" s="55"/>
      <c r="B91" s="55"/>
      <c r="C91" s="55"/>
      <c r="D91" s="55"/>
      <c r="E91" s="55"/>
      <c r="F91" s="55"/>
      <c r="G91" s="55"/>
      <c r="H91" s="55"/>
      <c r="I91" s="55"/>
      <c r="J91" s="55"/>
      <c r="K91" s="55"/>
      <c r="L91" s="55"/>
      <c r="M91" s="55"/>
      <c r="N91" s="55"/>
      <c r="O91" s="55"/>
      <c r="P91" s="55"/>
      <c r="Q91" s="55"/>
    </row>
    <row r="92" spans="1:17" s="56" customFormat="1" ht="18.75" customHeight="1">
      <c r="A92" s="55"/>
      <c r="B92" s="55"/>
      <c r="C92" s="55"/>
      <c r="D92" s="55"/>
      <c r="E92" s="55"/>
      <c r="F92" s="55"/>
      <c r="G92" s="55"/>
      <c r="H92" s="55"/>
      <c r="I92" s="55"/>
      <c r="J92" s="55"/>
      <c r="K92" s="55"/>
      <c r="L92" s="55"/>
      <c r="M92" s="55"/>
      <c r="N92" s="55"/>
      <c r="O92" s="55"/>
      <c r="P92" s="55"/>
      <c r="Q92" s="55"/>
    </row>
    <row r="93" spans="1:17" s="56" customFormat="1" ht="18.75" customHeight="1">
      <c r="A93" s="55"/>
      <c r="B93" s="55"/>
      <c r="C93" s="55"/>
      <c r="D93" s="55"/>
      <c r="E93" s="55"/>
      <c r="F93" s="55"/>
      <c r="G93" s="55"/>
      <c r="H93" s="55"/>
      <c r="I93" s="55"/>
      <c r="J93" s="55"/>
      <c r="K93" s="55"/>
      <c r="L93" s="55"/>
      <c r="M93" s="55"/>
      <c r="N93" s="55"/>
      <c r="O93" s="55"/>
      <c r="P93" s="55"/>
      <c r="Q93" s="55"/>
    </row>
    <row r="94" spans="1:17" s="56" customFormat="1" ht="18.75" customHeight="1">
      <c r="A94" s="55"/>
      <c r="B94" s="55"/>
      <c r="C94" s="55"/>
      <c r="D94" s="55"/>
      <c r="E94" s="55"/>
      <c r="F94" s="55"/>
      <c r="G94" s="55"/>
      <c r="H94" s="55"/>
      <c r="I94" s="55"/>
      <c r="J94" s="55"/>
      <c r="K94" s="55"/>
      <c r="L94" s="55"/>
      <c r="M94" s="55"/>
      <c r="N94" s="55"/>
      <c r="O94" s="55"/>
      <c r="P94" s="55"/>
      <c r="Q94" s="55"/>
    </row>
    <row r="95" spans="1:17" s="56" customFormat="1" ht="18.75" customHeight="1">
      <c r="A95" s="55"/>
      <c r="B95" s="55"/>
      <c r="C95" s="55"/>
      <c r="D95" s="55"/>
      <c r="E95" s="55"/>
      <c r="F95" s="55"/>
      <c r="G95" s="55"/>
      <c r="H95" s="55"/>
      <c r="I95" s="55"/>
      <c r="J95" s="55"/>
      <c r="K95" s="55"/>
      <c r="L95" s="55"/>
      <c r="M95" s="55"/>
      <c r="N95" s="55"/>
      <c r="O95" s="55"/>
      <c r="P95" s="55"/>
      <c r="Q95" s="55"/>
    </row>
    <row r="96" spans="1:17" s="56" customFormat="1" ht="18.75" customHeight="1">
      <c r="A96" s="55"/>
      <c r="B96" s="55"/>
      <c r="C96" s="55"/>
      <c r="D96" s="55"/>
      <c r="E96" s="55"/>
      <c r="F96" s="55"/>
      <c r="G96" s="55"/>
      <c r="H96" s="55"/>
      <c r="I96" s="55"/>
      <c r="J96" s="55"/>
      <c r="K96" s="55"/>
      <c r="L96" s="55"/>
      <c r="M96" s="55"/>
      <c r="N96" s="55"/>
      <c r="O96" s="55"/>
      <c r="P96" s="55"/>
      <c r="Q96" s="55"/>
    </row>
    <row r="97" spans="1:17" s="56" customFormat="1" ht="18.75" customHeight="1">
      <c r="A97" s="55"/>
      <c r="B97" s="55"/>
      <c r="C97" s="55"/>
      <c r="D97" s="55"/>
      <c r="E97" s="55"/>
      <c r="F97" s="55"/>
      <c r="G97" s="55"/>
      <c r="H97" s="55"/>
      <c r="I97" s="55"/>
      <c r="J97" s="55"/>
      <c r="K97" s="55"/>
      <c r="L97" s="55"/>
      <c r="M97" s="55"/>
      <c r="N97" s="55"/>
      <c r="O97" s="55"/>
      <c r="P97" s="55"/>
      <c r="Q97" s="55"/>
    </row>
    <row r="98" spans="1:17" s="56" customFormat="1" ht="18.75" customHeight="1">
      <c r="A98" s="55"/>
      <c r="B98" s="55"/>
      <c r="C98" s="55"/>
      <c r="D98" s="55"/>
      <c r="E98" s="55"/>
      <c r="F98" s="55"/>
      <c r="G98" s="55"/>
      <c r="H98" s="55"/>
      <c r="I98" s="55"/>
      <c r="J98" s="55"/>
      <c r="K98" s="55"/>
      <c r="L98" s="55"/>
      <c r="M98" s="55"/>
      <c r="N98" s="55"/>
      <c r="O98" s="55"/>
      <c r="P98" s="55"/>
      <c r="Q98" s="55"/>
    </row>
    <row r="99" spans="1:17" s="56" customFormat="1" ht="18.75" customHeight="1">
      <c r="A99" s="55"/>
      <c r="B99" s="55"/>
      <c r="C99" s="55"/>
      <c r="D99" s="55"/>
      <c r="E99" s="55"/>
      <c r="F99" s="55"/>
      <c r="G99" s="55"/>
      <c r="H99" s="55"/>
      <c r="I99" s="55"/>
      <c r="J99" s="55"/>
      <c r="K99" s="55"/>
      <c r="L99" s="55"/>
      <c r="M99" s="55"/>
      <c r="N99" s="55"/>
      <c r="O99" s="55"/>
      <c r="P99" s="55"/>
      <c r="Q99" s="55"/>
    </row>
    <row r="100" spans="1:17" ht="18.75" customHeight="1">
      <c r="A100" s="55"/>
      <c r="B100" s="55"/>
      <c r="C100" s="55"/>
      <c r="D100" s="55"/>
      <c r="E100" s="55"/>
      <c r="F100" s="55"/>
      <c r="G100" s="55"/>
      <c r="H100" s="55"/>
      <c r="I100" s="55"/>
      <c r="J100" s="55"/>
      <c r="K100" s="55"/>
      <c r="L100" s="55"/>
      <c r="M100" s="55"/>
      <c r="N100" s="55"/>
      <c r="O100" s="55"/>
      <c r="P100" s="55"/>
      <c r="Q100" s="55"/>
    </row>
    <row r="101" spans="1:17" ht="18.75" customHeight="1">
      <c r="A101" s="55"/>
      <c r="B101" s="55"/>
      <c r="C101" s="55"/>
      <c r="D101" s="55"/>
      <c r="E101" s="55"/>
      <c r="F101" s="55"/>
      <c r="G101" s="55"/>
      <c r="H101" s="55"/>
      <c r="I101" s="55"/>
      <c r="J101" s="55"/>
      <c r="K101" s="55"/>
      <c r="L101" s="55"/>
      <c r="M101" s="55"/>
      <c r="N101" s="55"/>
      <c r="O101" s="55"/>
      <c r="P101" s="55"/>
      <c r="Q101" s="55"/>
    </row>
    <row r="102" spans="1:17" ht="18.75" customHeight="1">
      <c r="A102" s="55"/>
      <c r="B102" s="55"/>
      <c r="C102" s="55"/>
      <c r="D102" s="55"/>
      <c r="E102" s="55"/>
      <c r="F102" s="55"/>
      <c r="G102" s="55"/>
      <c r="H102" s="55"/>
      <c r="I102" s="55"/>
      <c r="J102" s="55"/>
      <c r="K102" s="55"/>
      <c r="L102" s="55"/>
      <c r="M102" s="55"/>
      <c r="N102" s="55"/>
      <c r="O102" s="55"/>
      <c r="P102" s="55"/>
      <c r="Q102" s="55"/>
    </row>
    <row r="103" spans="1:17" ht="18.75" customHeight="1">
      <c r="A103" s="55"/>
      <c r="B103" s="55"/>
      <c r="C103" s="55"/>
      <c r="D103" s="55"/>
      <c r="E103" s="55"/>
      <c r="F103" s="55"/>
      <c r="G103" s="55"/>
      <c r="H103" s="55"/>
      <c r="I103" s="55"/>
      <c r="J103" s="55"/>
      <c r="K103" s="55"/>
      <c r="L103" s="55"/>
      <c r="M103" s="55"/>
      <c r="N103" s="55"/>
      <c r="O103" s="55"/>
      <c r="P103" s="55"/>
      <c r="Q103" s="55"/>
    </row>
    <row r="104" spans="1:17" ht="18.75" customHeight="1">
      <c r="A104" s="55"/>
      <c r="B104" s="55"/>
      <c r="C104" s="55"/>
      <c r="D104" s="55"/>
      <c r="E104" s="55"/>
      <c r="F104" s="55"/>
      <c r="G104" s="55"/>
      <c r="H104" s="55"/>
      <c r="I104" s="55"/>
      <c r="J104" s="55"/>
      <c r="K104" s="55"/>
      <c r="L104" s="55"/>
      <c r="M104" s="55"/>
      <c r="N104" s="55"/>
      <c r="O104" s="55"/>
      <c r="P104" s="55"/>
      <c r="Q104" s="55"/>
    </row>
    <row r="105" spans="1:17" ht="18.75" customHeight="1">
      <c r="A105" s="55"/>
      <c r="B105" s="55"/>
      <c r="C105" s="55"/>
      <c r="D105" s="55"/>
      <c r="E105" s="55"/>
      <c r="F105" s="55"/>
      <c r="G105" s="55"/>
      <c r="H105" s="55"/>
      <c r="I105" s="55"/>
      <c r="J105" s="55"/>
      <c r="K105" s="55"/>
      <c r="L105" s="55"/>
      <c r="M105" s="55"/>
      <c r="N105" s="55"/>
      <c r="O105" s="55"/>
      <c r="P105" s="55"/>
      <c r="Q105" s="55"/>
    </row>
    <row r="106" spans="1:17" ht="18.75" customHeight="1">
      <c r="A106" s="55"/>
      <c r="B106" s="55"/>
      <c r="C106" s="55"/>
      <c r="D106" s="55"/>
      <c r="E106" s="55"/>
      <c r="F106" s="55"/>
      <c r="G106" s="55"/>
      <c r="H106" s="55"/>
      <c r="I106" s="55"/>
      <c r="J106" s="55"/>
      <c r="K106" s="55"/>
      <c r="L106" s="55"/>
      <c r="M106" s="55"/>
      <c r="N106" s="55"/>
      <c r="O106" s="55"/>
      <c r="P106" s="55"/>
      <c r="Q106" s="55"/>
    </row>
    <row r="107" spans="1:17" ht="18.75" customHeight="1">
      <c r="A107" s="55"/>
      <c r="B107" s="55"/>
      <c r="C107" s="55"/>
      <c r="D107" s="55"/>
      <c r="E107" s="55"/>
      <c r="F107" s="55"/>
      <c r="G107" s="55"/>
      <c r="H107" s="55"/>
      <c r="I107" s="55"/>
      <c r="J107" s="55"/>
      <c r="K107" s="55"/>
      <c r="L107" s="55"/>
      <c r="M107" s="55"/>
      <c r="N107" s="55"/>
      <c r="O107" s="55"/>
      <c r="P107" s="55"/>
      <c r="Q107" s="55"/>
    </row>
    <row r="108" spans="1:17" ht="18.75" customHeight="1">
      <c r="A108" s="55"/>
      <c r="B108" s="55"/>
      <c r="C108" s="55"/>
      <c r="D108" s="55"/>
      <c r="E108" s="55"/>
      <c r="F108" s="55"/>
      <c r="G108" s="55"/>
      <c r="H108" s="55"/>
      <c r="I108" s="55"/>
      <c r="J108" s="55"/>
      <c r="K108" s="55"/>
      <c r="L108" s="55"/>
      <c r="M108" s="55"/>
      <c r="N108" s="55"/>
      <c r="O108" s="55"/>
      <c r="P108" s="55"/>
      <c r="Q108" s="55"/>
    </row>
    <row r="109" spans="1:17" ht="18.75" customHeight="1">
      <c r="A109" s="55"/>
      <c r="B109" s="55"/>
      <c r="C109" s="55"/>
      <c r="D109" s="55"/>
      <c r="E109" s="55"/>
      <c r="F109" s="55"/>
      <c r="G109" s="55"/>
      <c r="H109" s="55"/>
      <c r="I109" s="55"/>
      <c r="J109" s="55"/>
      <c r="K109" s="55"/>
      <c r="L109" s="55"/>
      <c r="M109" s="55"/>
      <c r="N109" s="55"/>
      <c r="O109" s="55"/>
      <c r="P109" s="55"/>
      <c r="Q109" s="55"/>
    </row>
    <row r="110" spans="1:17" ht="18.75" customHeight="1">
      <c r="A110" s="55"/>
      <c r="B110" s="55"/>
      <c r="C110" s="55"/>
      <c r="D110" s="55"/>
      <c r="E110" s="55"/>
      <c r="F110" s="55"/>
      <c r="G110" s="55"/>
      <c r="H110" s="55"/>
      <c r="I110" s="55"/>
      <c r="J110" s="55"/>
      <c r="K110" s="55"/>
      <c r="L110" s="55"/>
      <c r="M110" s="55"/>
      <c r="N110" s="55"/>
      <c r="O110" s="55"/>
      <c r="P110" s="55"/>
      <c r="Q110" s="55"/>
    </row>
    <row r="111" spans="1:17" ht="18.75" customHeight="1">
      <c r="A111" s="55"/>
      <c r="B111" s="55"/>
      <c r="C111" s="55"/>
      <c r="D111" s="55"/>
      <c r="E111" s="55"/>
      <c r="F111" s="55"/>
      <c r="G111" s="55"/>
      <c r="H111" s="55"/>
      <c r="I111" s="55"/>
      <c r="J111" s="55"/>
      <c r="K111" s="55"/>
      <c r="L111" s="55"/>
      <c r="M111" s="55"/>
      <c r="N111" s="55"/>
      <c r="O111" s="55"/>
      <c r="P111" s="55"/>
      <c r="Q111" s="55"/>
    </row>
    <row r="112" spans="1:17" ht="18.75" customHeight="1">
      <c r="A112" s="55"/>
      <c r="B112" s="55"/>
      <c r="C112" s="55"/>
      <c r="D112" s="55"/>
      <c r="E112" s="55"/>
      <c r="F112" s="55"/>
      <c r="G112" s="55"/>
      <c r="H112" s="55"/>
      <c r="I112" s="55"/>
      <c r="J112" s="55"/>
      <c r="K112" s="55"/>
      <c r="L112" s="55"/>
      <c r="M112" s="55"/>
      <c r="N112" s="55"/>
      <c r="O112" s="55"/>
      <c r="P112" s="55"/>
      <c r="Q112" s="55"/>
    </row>
    <row r="113" spans="1:17" ht="18.75" customHeight="1">
      <c r="A113" s="55"/>
      <c r="B113" s="55"/>
      <c r="C113" s="55"/>
      <c r="D113" s="55"/>
      <c r="E113" s="55"/>
      <c r="F113" s="55"/>
      <c r="G113" s="55"/>
      <c r="H113" s="55"/>
      <c r="I113" s="55"/>
      <c r="J113" s="55"/>
      <c r="K113" s="55"/>
      <c r="L113" s="55"/>
      <c r="M113" s="55"/>
      <c r="N113" s="55"/>
      <c r="O113" s="55"/>
      <c r="P113" s="55"/>
      <c r="Q113" s="55"/>
    </row>
    <row r="114" spans="1:17" ht="18.75" customHeight="1">
      <c r="A114" s="55"/>
      <c r="B114" s="55"/>
      <c r="C114" s="55"/>
      <c r="D114" s="55"/>
      <c r="E114" s="55"/>
      <c r="F114" s="55"/>
      <c r="G114" s="55"/>
      <c r="H114" s="55"/>
      <c r="I114" s="55"/>
      <c r="J114" s="55"/>
      <c r="K114" s="55"/>
      <c r="L114" s="55"/>
      <c r="M114" s="55"/>
      <c r="N114" s="469" t="s">
        <v>122</v>
      </c>
      <c r="O114" s="470"/>
      <c r="P114" s="470"/>
      <c r="Q114" s="470"/>
    </row>
    <row r="115" spans="1:17" ht="18.75" customHeight="1">
      <c r="A115" s="55"/>
      <c r="B115" s="55"/>
      <c r="C115" s="55"/>
      <c r="D115" s="55"/>
      <c r="E115" s="55"/>
      <c r="F115" s="55"/>
      <c r="G115" s="55"/>
      <c r="H115" s="55"/>
      <c r="I115" s="55"/>
      <c r="J115" s="55"/>
      <c r="K115" s="55"/>
      <c r="L115" s="55"/>
      <c r="M115" s="55"/>
      <c r="N115" s="470"/>
      <c r="O115" s="470"/>
      <c r="P115" s="470"/>
      <c r="Q115" s="470"/>
    </row>
    <row r="116" spans="1:17" s="56" customFormat="1" ht="18.75" customHeight="1">
      <c r="A116" s="55"/>
      <c r="B116" s="55"/>
      <c r="C116" s="55"/>
      <c r="D116" s="55"/>
      <c r="E116" s="55"/>
      <c r="F116" s="55"/>
      <c r="G116" s="55"/>
      <c r="H116" s="55"/>
      <c r="I116" s="55"/>
      <c r="J116" s="55"/>
      <c r="K116" s="55"/>
      <c r="L116" s="55"/>
      <c r="M116" s="55"/>
      <c r="N116" s="470"/>
      <c r="O116" s="470"/>
      <c r="P116" s="470"/>
      <c r="Q116" s="470"/>
    </row>
    <row r="117" spans="1:17" s="56" customFormat="1" ht="18.75" customHeight="1">
      <c r="A117" s="55"/>
      <c r="B117" s="55"/>
      <c r="C117" s="55"/>
      <c r="D117" s="55"/>
      <c r="E117" s="55"/>
      <c r="F117" s="55"/>
      <c r="G117" s="55"/>
      <c r="H117" s="55"/>
      <c r="I117" s="55"/>
      <c r="J117" s="55"/>
      <c r="K117" s="55"/>
      <c r="L117" s="55"/>
      <c r="M117" s="55"/>
      <c r="N117" s="470"/>
      <c r="O117" s="470"/>
      <c r="P117" s="470"/>
      <c r="Q117" s="470"/>
    </row>
    <row r="118" spans="1:17" s="56" customFormat="1" ht="18.75" customHeight="1">
      <c r="A118" s="55"/>
      <c r="B118" s="55"/>
      <c r="C118" s="55"/>
      <c r="D118" s="55"/>
      <c r="E118" s="55"/>
      <c r="F118" s="55"/>
      <c r="G118" s="55"/>
      <c r="H118" s="55"/>
      <c r="I118" s="55"/>
      <c r="J118" s="55"/>
      <c r="K118" s="55"/>
      <c r="L118" s="55"/>
      <c r="M118" s="55"/>
      <c r="N118" s="470"/>
      <c r="O118" s="470"/>
      <c r="P118" s="470"/>
      <c r="Q118" s="470"/>
    </row>
    <row r="119" spans="1:17" s="56" customFormat="1" ht="18.75" customHeight="1">
      <c r="A119" s="55"/>
      <c r="B119" s="55"/>
      <c r="C119" s="55"/>
      <c r="D119" s="55"/>
      <c r="E119" s="55"/>
      <c r="F119" s="55"/>
      <c r="G119" s="55"/>
      <c r="H119" s="55"/>
      <c r="I119" s="55"/>
      <c r="J119" s="55"/>
      <c r="K119" s="55"/>
      <c r="L119" s="55"/>
      <c r="M119" s="55"/>
      <c r="N119" s="470"/>
      <c r="O119" s="470"/>
      <c r="P119" s="470"/>
      <c r="Q119" s="470"/>
    </row>
    <row r="120" spans="1:17" s="56" customFormat="1" ht="18.75" customHeight="1">
      <c r="A120" s="55"/>
      <c r="B120" s="55"/>
      <c r="C120" s="55"/>
      <c r="D120" s="55"/>
      <c r="E120" s="55"/>
      <c r="F120" s="55"/>
      <c r="G120" s="55"/>
      <c r="H120" s="55"/>
      <c r="I120" s="55"/>
      <c r="J120" s="55"/>
      <c r="K120" s="55"/>
      <c r="L120" s="55"/>
      <c r="M120" s="55"/>
      <c r="N120" s="470"/>
      <c r="O120" s="470"/>
      <c r="P120" s="470"/>
      <c r="Q120" s="470"/>
    </row>
    <row r="121" spans="1:17" s="56" customFormat="1" ht="18.75" customHeight="1">
      <c r="A121" s="55"/>
      <c r="B121" s="55"/>
      <c r="C121" s="55"/>
      <c r="D121" s="55"/>
      <c r="E121" s="55"/>
      <c r="F121" s="55"/>
      <c r="G121" s="55"/>
      <c r="H121" s="55"/>
      <c r="I121" s="55"/>
      <c r="J121" s="55"/>
      <c r="K121" s="55"/>
      <c r="L121" s="55"/>
      <c r="M121" s="55"/>
      <c r="N121" s="470"/>
      <c r="O121" s="470"/>
      <c r="P121" s="470"/>
      <c r="Q121" s="470"/>
    </row>
    <row r="122" spans="1:17" s="56" customFormat="1" ht="18.75" customHeight="1">
      <c r="A122" s="55"/>
      <c r="B122" s="55"/>
      <c r="C122" s="55"/>
      <c r="D122" s="55"/>
      <c r="E122" s="55"/>
      <c r="F122" s="55"/>
      <c r="G122" s="55"/>
      <c r="H122" s="55"/>
      <c r="I122" s="55"/>
      <c r="J122" s="55"/>
      <c r="K122" s="55"/>
      <c r="L122" s="55"/>
      <c r="M122" s="55"/>
      <c r="N122" s="470"/>
      <c r="O122" s="470"/>
      <c r="P122" s="470"/>
      <c r="Q122" s="470"/>
    </row>
    <row r="123" spans="1:17" s="56" customFormat="1" ht="18.75" customHeight="1">
      <c r="A123" s="55"/>
      <c r="B123" s="55"/>
      <c r="C123" s="55"/>
      <c r="D123" s="55"/>
      <c r="E123" s="55"/>
      <c r="F123" s="55"/>
      <c r="G123" s="55"/>
      <c r="H123" s="55"/>
      <c r="I123" s="55"/>
      <c r="J123" s="55"/>
      <c r="K123" s="55"/>
      <c r="L123" s="55"/>
      <c r="M123" s="55"/>
      <c r="N123" s="470"/>
      <c r="O123" s="470"/>
      <c r="P123" s="470"/>
      <c r="Q123" s="470"/>
    </row>
    <row r="124" spans="1:17" s="56" customFormat="1" ht="18.75" customHeight="1">
      <c r="A124" s="55"/>
      <c r="B124" s="55"/>
      <c r="C124" s="55"/>
      <c r="D124" s="55"/>
      <c r="E124" s="55"/>
      <c r="F124" s="55"/>
      <c r="G124" s="55"/>
      <c r="H124" s="55"/>
      <c r="I124" s="55"/>
      <c r="J124" s="55"/>
      <c r="K124" s="55"/>
      <c r="L124" s="55"/>
      <c r="M124" s="55"/>
      <c r="N124" s="55"/>
      <c r="O124" s="55"/>
      <c r="P124" s="55"/>
      <c r="Q124" s="55"/>
    </row>
    <row r="125" spans="1:17" s="56" customFormat="1" ht="18.75" customHeight="1">
      <c r="A125" s="55"/>
      <c r="B125" s="55"/>
      <c r="C125" s="55"/>
      <c r="D125" s="55"/>
      <c r="E125" s="55"/>
      <c r="F125" s="55"/>
      <c r="G125" s="55"/>
      <c r="H125" s="55"/>
      <c r="I125" s="55"/>
      <c r="J125" s="55"/>
      <c r="K125" s="55"/>
      <c r="L125" s="55"/>
      <c r="M125" s="55"/>
      <c r="N125" s="55"/>
      <c r="O125" s="55"/>
      <c r="P125" s="55"/>
      <c r="Q125" s="55"/>
    </row>
    <row r="126" spans="1:17" s="56" customFormat="1" ht="18.75" customHeight="1">
      <c r="A126" s="55"/>
      <c r="B126" s="55"/>
      <c r="C126" s="55"/>
      <c r="D126" s="55"/>
      <c r="E126" s="55"/>
      <c r="F126" s="55"/>
      <c r="G126" s="55"/>
      <c r="H126" s="55"/>
      <c r="I126" s="55"/>
      <c r="J126" s="55"/>
      <c r="K126" s="55"/>
      <c r="L126" s="55"/>
      <c r="M126" s="55"/>
      <c r="N126" s="55"/>
      <c r="O126" s="55"/>
      <c r="P126" s="55"/>
      <c r="Q126" s="55"/>
    </row>
    <row r="127" spans="1:17" s="56" customFormat="1" ht="18.75" customHeight="1">
      <c r="A127" s="55"/>
      <c r="B127" s="55"/>
      <c r="C127" s="55"/>
      <c r="D127" s="55"/>
      <c r="E127" s="55"/>
      <c r="F127" s="55"/>
      <c r="G127" s="55"/>
      <c r="H127" s="55"/>
      <c r="I127" s="55"/>
      <c r="J127" s="55"/>
      <c r="K127" s="55"/>
      <c r="L127" s="55"/>
      <c r="M127" s="55"/>
      <c r="N127" s="55"/>
      <c r="O127" s="55"/>
      <c r="P127" s="55"/>
      <c r="Q127" s="55"/>
    </row>
    <row r="128" spans="1:17" s="56" customFormat="1" ht="18.75" customHeight="1">
      <c r="A128" s="55"/>
      <c r="B128" s="55"/>
      <c r="C128" s="55"/>
      <c r="D128" s="55"/>
      <c r="E128" s="55"/>
      <c r="F128" s="55"/>
      <c r="G128" s="55"/>
      <c r="H128" s="55"/>
      <c r="I128" s="55"/>
      <c r="J128" s="55"/>
      <c r="K128" s="55"/>
      <c r="L128" s="55"/>
      <c r="M128" s="55"/>
      <c r="N128" s="55"/>
      <c r="O128" s="55"/>
      <c r="P128" s="55"/>
      <c r="Q128" s="55"/>
    </row>
    <row r="129" spans="1:25" s="56" customFormat="1" ht="18.75" customHeight="1">
      <c r="A129" s="55"/>
      <c r="B129" s="55"/>
      <c r="C129" s="55"/>
      <c r="D129" s="55"/>
      <c r="E129" s="55"/>
      <c r="F129" s="55"/>
      <c r="G129" s="55"/>
      <c r="H129" s="55"/>
      <c r="I129" s="55"/>
      <c r="J129" s="55"/>
      <c r="K129" s="55"/>
      <c r="L129" s="55"/>
      <c r="M129" s="55"/>
      <c r="N129" s="55"/>
      <c r="O129" s="55"/>
      <c r="P129" s="55"/>
      <c r="Q129" s="55"/>
    </row>
    <row r="130" spans="1:25" s="56" customFormat="1" ht="18.75" customHeight="1">
      <c r="A130" s="55"/>
      <c r="B130" s="55"/>
      <c r="C130" s="55"/>
      <c r="D130" s="55"/>
      <c r="E130" s="55"/>
      <c r="F130" s="55"/>
      <c r="G130" s="55"/>
      <c r="H130" s="55"/>
      <c r="I130" s="55"/>
      <c r="J130" s="55"/>
      <c r="K130" s="55"/>
      <c r="L130" s="55"/>
      <c r="M130" s="55"/>
      <c r="N130" s="55"/>
      <c r="O130" s="55"/>
      <c r="P130" s="55"/>
      <c r="Q130" s="55"/>
    </row>
    <row r="131" spans="1:25" s="56" customFormat="1" ht="18.75" customHeight="1">
      <c r="A131" s="55"/>
      <c r="B131" s="55"/>
      <c r="C131" s="55"/>
      <c r="D131" s="55"/>
      <c r="E131" s="55"/>
      <c r="F131" s="55"/>
      <c r="G131" s="55"/>
      <c r="H131" s="55"/>
      <c r="I131" s="55"/>
      <c r="J131" s="55"/>
      <c r="K131" s="55"/>
      <c r="L131" s="55"/>
      <c r="M131" s="55"/>
      <c r="N131" s="55"/>
      <c r="O131" s="55"/>
      <c r="P131" s="55"/>
      <c r="Q131" s="55"/>
    </row>
    <row r="132" spans="1:25" s="56" customFormat="1" ht="18.75" customHeight="1">
      <c r="A132" s="55"/>
      <c r="B132" s="55"/>
      <c r="C132" s="55"/>
      <c r="D132" s="55"/>
      <c r="E132" s="55"/>
      <c r="F132" s="55"/>
      <c r="G132" s="55"/>
      <c r="H132" s="55"/>
      <c r="I132" s="55"/>
      <c r="J132" s="55"/>
      <c r="K132" s="55"/>
      <c r="L132" s="55"/>
      <c r="M132" s="55"/>
      <c r="N132" s="55"/>
      <c r="O132" s="55"/>
      <c r="P132" s="55"/>
      <c r="Q132" s="55"/>
    </row>
    <row r="133" spans="1:25">
      <c r="A133" s="55"/>
      <c r="B133" s="55"/>
      <c r="C133" s="55"/>
      <c r="D133" s="55"/>
      <c r="E133" s="55"/>
      <c r="F133" s="55"/>
      <c r="G133" s="55"/>
      <c r="H133" s="55"/>
      <c r="I133" s="55"/>
      <c r="J133" s="55"/>
      <c r="K133" s="55"/>
      <c r="L133" s="55"/>
      <c r="M133" s="55"/>
      <c r="N133" s="55"/>
      <c r="O133" s="55"/>
      <c r="P133" s="55"/>
      <c r="Q133" s="55"/>
    </row>
    <row r="134" spans="1:25" ht="27.75" customHeight="1">
      <c r="A134" s="4" t="s">
        <v>33</v>
      </c>
      <c r="B134" s="4"/>
    </row>
    <row r="135" spans="1:25" ht="13.5" customHeight="1" thickBot="1">
      <c r="A135" s="4"/>
      <c r="B135" s="4"/>
    </row>
    <row r="136" spans="1:25" s="10" customFormat="1" ht="29.25" customHeight="1" thickTop="1" thickBot="1">
      <c r="A136" s="18" t="s">
        <v>35</v>
      </c>
      <c r="B136" s="271" t="s">
        <v>34</v>
      </c>
      <c r="C136" s="271"/>
      <c r="D136" s="271"/>
      <c r="E136" s="271"/>
      <c r="F136" s="272"/>
      <c r="G136" s="226" t="s">
        <v>30</v>
      </c>
      <c r="H136" s="226"/>
      <c r="I136" s="464" t="s">
        <v>31</v>
      </c>
      <c r="J136" s="464"/>
      <c r="K136" s="464" t="s">
        <v>32</v>
      </c>
      <c r="L136" s="465"/>
      <c r="M136"/>
      <c r="N136" s="244" t="s">
        <v>56</v>
      </c>
      <c r="O136" s="245"/>
      <c r="P136" s="245"/>
      <c r="Q136" s="246"/>
      <c r="T136" s="56"/>
      <c r="U136" s="56" t="s">
        <v>43</v>
      </c>
      <c r="V136" s="56"/>
      <c r="W136" s="56"/>
      <c r="X136" s="56"/>
      <c r="Y136" s="56"/>
    </row>
    <row r="137" spans="1:25" s="10" customFormat="1" ht="18" customHeight="1" thickBot="1">
      <c r="A137" s="40">
        <v>1</v>
      </c>
      <c r="B137" s="452" t="s">
        <v>57</v>
      </c>
      <c r="C137" s="452"/>
      <c r="D137" s="452"/>
      <c r="E137" s="452"/>
      <c r="F137" s="452"/>
      <c r="G137" s="365">
        <v>13</v>
      </c>
      <c r="H137" s="473"/>
      <c r="I137" s="404" t="s">
        <v>24</v>
      </c>
      <c r="J137" s="405"/>
      <c r="K137" s="404">
        <v>12</v>
      </c>
      <c r="L137" s="405"/>
      <c r="N137" s="247"/>
      <c r="O137" s="248"/>
      <c r="P137" s="248"/>
      <c r="Q137" s="249"/>
      <c r="T137" s="277"/>
      <c r="U137" s="256" t="s">
        <v>44</v>
      </c>
      <c r="V137" s="257"/>
      <c r="W137" s="258"/>
      <c r="X137" s="282" t="s">
        <v>45</v>
      </c>
      <c r="Y137" s="56"/>
    </row>
    <row r="138" spans="1:25" s="10" customFormat="1" ht="18" customHeight="1">
      <c r="A138" s="41">
        <v>2</v>
      </c>
      <c r="B138" s="452" t="s">
        <v>38</v>
      </c>
      <c r="C138" s="452"/>
      <c r="D138" s="452"/>
      <c r="E138" s="452"/>
      <c r="F138" s="452"/>
      <c r="G138" s="358">
        <v>13</v>
      </c>
      <c r="H138" s="358"/>
      <c r="I138" s="365"/>
      <c r="J138" s="365"/>
      <c r="K138" s="365"/>
      <c r="L138" s="466"/>
      <c r="N138" s="247"/>
      <c r="O138" s="248"/>
      <c r="P138" s="248"/>
      <c r="Q138" s="249"/>
      <c r="T138" s="278"/>
      <c r="U138" s="279"/>
      <c r="V138" s="280"/>
      <c r="W138" s="281"/>
      <c r="X138" s="283"/>
      <c r="Y138" s="56"/>
    </row>
    <row r="139" spans="1:25" s="10" customFormat="1" ht="18" customHeight="1" thickBot="1">
      <c r="A139" s="41">
        <v>3</v>
      </c>
      <c r="B139" s="452" t="s">
        <v>95</v>
      </c>
      <c r="C139" s="452"/>
      <c r="D139" s="452"/>
      <c r="E139" s="452"/>
      <c r="F139" s="452"/>
      <c r="G139" s="358">
        <v>13</v>
      </c>
      <c r="H139" s="358"/>
      <c r="I139" s="447"/>
      <c r="J139" s="447"/>
      <c r="K139" s="447"/>
      <c r="L139" s="451"/>
      <c r="N139" s="247"/>
      <c r="O139" s="248"/>
      <c r="P139" s="248"/>
      <c r="Q139" s="249"/>
      <c r="T139" s="6">
        <v>1</v>
      </c>
      <c r="U139" s="60">
        <v>0</v>
      </c>
      <c r="V139" s="61"/>
      <c r="W139" s="62"/>
      <c r="X139" s="26">
        <v>0</v>
      </c>
      <c r="Y139" s="56"/>
    </row>
    <row r="140" spans="1:25" s="10" customFormat="1" ht="18" customHeight="1" thickBot="1">
      <c r="A140" s="41">
        <v>4</v>
      </c>
      <c r="B140" s="450" t="s">
        <v>96</v>
      </c>
      <c r="C140" s="450"/>
      <c r="D140" s="450"/>
      <c r="E140" s="450"/>
      <c r="F140" s="450"/>
      <c r="G140" s="358">
        <v>20</v>
      </c>
      <c r="H140" s="468"/>
      <c r="I140" s="404" t="s">
        <v>97</v>
      </c>
      <c r="J140" s="405"/>
      <c r="K140" s="404">
        <v>20</v>
      </c>
      <c r="L140" s="405"/>
      <c r="N140" s="247"/>
      <c r="O140" s="248"/>
      <c r="P140" s="248"/>
      <c r="Q140" s="249"/>
      <c r="T140" s="6">
        <v>2</v>
      </c>
      <c r="U140" s="60">
        <v>1</v>
      </c>
      <c r="V140" s="61"/>
      <c r="W140" s="62"/>
      <c r="X140" s="65">
        <v>1</v>
      </c>
      <c r="Y140" s="56"/>
    </row>
    <row r="141" spans="1:25" s="10" customFormat="1" ht="18" customHeight="1">
      <c r="A141" s="41">
        <v>5</v>
      </c>
      <c r="B141" s="452" t="s">
        <v>39</v>
      </c>
      <c r="C141" s="452"/>
      <c r="D141" s="452"/>
      <c r="E141" s="452"/>
      <c r="F141" s="452"/>
      <c r="G141" s="358">
        <v>13</v>
      </c>
      <c r="H141" s="358"/>
      <c r="I141" s="365"/>
      <c r="J141" s="365"/>
      <c r="K141" s="365"/>
      <c r="L141" s="466"/>
      <c r="N141" s="247"/>
      <c r="O141" s="248"/>
      <c r="P141" s="248"/>
      <c r="Q141" s="249"/>
      <c r="T141" s="6">
        <v>3</v>
      </c>
      <c r="U141" s="60">
        <v>2</v>
      </c>
      <c r="V141" s="61" t="s">
        <v>46</v>
      </c>
      <c r="W141" s="62">
        <v>4</v>
      </c>
      <c r="X141" s="65">
        <v>2</v>
      </c>
      <c r="Y141" s="56"/>
    </row>
    <row r="142" spans="1:25" s="10" customFormat="1" ht="18" customHeight="1">
      <c r="A142" s="41">
        <v>6</v>
      </c>
      <c r="B142" s="452" t="s">
        <v>38</v>
      </c>
      <c r="C142" s="452"/>
      <c r="D142" s="452"/>
      <c r="E142" s="452"/>
      <c r="F142" s="452"/>
      <c r="G142" s="358">
        <v>13</v>
      </c>
      <c r="H142" s="358"/>
      <c r="I142" s="365"/>
      <c r="J142" s="365"/>
      <c r="K142" s="358"/>
      <c r="L142" s="467"/>
      <c r="N142" s="247"/>
      <c r="O142" s="248"/>
      <c r="P142" s="248"/>
      <c r="Q142" s="249"/>
      <c r="T142" s="6">
        <v>4</v>
      </c>
      <c r="U142" s="60">
        <v>5</v>
      </c>
      <c r="V142" s="61" t="s">
        <v>46</v>
      </c>
      <c r="W142" s="62">
        <v>10</v>
      </c>
      <c r="X142" s="65">
        <v>3</v>
      </c>
      <c r="Y142" s="56"/>
    </row>
    <row r="143" spans="1:25" s="10" customFormat="1" ht="18" customHeight="1" thickBot="1">
      <c r="A143" s="42">
        <v>7</v>
      </c>
      <c r="B143" s="452" t="s">
        <v>17</v>
      </c>
      <c r="C143" s="452"/>
      <c r="D143" s="452"/>
      <c r="E143" s="452"/>
      <c r="F143" s="452"/>
      <c r="G143" s="358">
        <v>13</v>
      </c>
      <c r="H143" s="358"/>
      <c r="I143" s="448"/>
      <c r="J143" s="448"/>
      <c r="K143" s="447"/>
      <c r="L143" s="451"/>
      <c r="N143" s="247"/>
      <c r="O143" s="248"/>
      <c r="P143" s="248"/>
      <c r="Q143" s="249"/>
      <c r="T143" s="6">
        <v>5</v>
      </c>
      <c r="U143" s="60">
        <v>11</v>
      </c>
      <c r="V143" s="61" t="s">
        <v>46</v>
      </c>
      <c r="W143" s="62">
        <v>15</v>
      </c>
      <c r="X143" s="65">
        <v>4</v>
      </c>
      <c r="Y143" s="56"/>
    </row>
    <row r="144" spans="1:25" s="10" customFormat="1" ht="18" customHeight="1" thickBot="1">
      <c r="A144" s="42">
        <v>8</v>
      </c>
      <c r="B144" s="446" t="s">
        <v>15</v>
      </c>
      <c r="C144" s="446"/>
      <c r="D144" s="446"/>
      <c r="E144" s="446"/>
      <c r="F144" s="446"/>
      <c r="G144" s="447">
        <v>13</v>
      </c>
      <c r="H144" s="453"/>
      <c r="I144" s="404" t="s">
        <v>24</v>
      </c>
      <c r="J144" s="405"/>
      <c r="K144" s="404">
        <v>12</v>
      </c>
      <c r="L144" s="405"/>
      <c r="N144" s="247"/>
      <c r="O144" s="248"/>
      <c r="P144" s="248"/>
      <c r="Q144" s="249"/>
      <c r="T144" s="6">
        <v>6</v>
      </c>
      <c r="U144" s="60">
        <v>16</v>
      </c>
      <c r="V144" s="61" t="s">
        <v>46</v>
      </c>
      <c r="W144" s="62">
        <v>20</v>
      </c>
      <c r="X144" s="65">
        <v>5</v>
      </c>
      <c r="Y144" s="56"/>
    </row>
    <row r="145" spans="1:26" s="10" customFormat="1" ht="18" customHeight="1">
      <c r="A145" s="42"/>
      <c r="B145" s="446"/>
      <c r="C145" s="446"/>
      <c r="D145" s="446"/>
      <c r="E145" s="446"/>
      <c r="F145" s="446"/>
      <c r="G145" s="447"/>
      <c r="H145" s="447"/>
      <c r="I145" s="365"/>
      <c r="J145" s="365"/>
      <c r="K145" s="448"/>
      <c r="L145" s="449"/>
      <c r="N145" s="247"/>
      <c r="O145" s="248"/>
      <c r="P145" s="248"/>
      <c r="Q145" s="249"/>
      <c r="T145" s="6">
        <v>7</v>
      </c>
      <c r="U145" s="60">
        <v>21</v>
      </c>
      <c r="V145" s="61" t="s">
        <v>46</v>
      </c>
      <c r="W145" s="62">
        <v>30</v>
      </c>
      <c r="X145" s="65">
        <v>6</v>
      </c>
      <c r="Y145" s="56"/>
      <c r="Z145"/>
    </row>
    <row r="146" spans="1:26" s="10" customFormat="1" ht="18" customHeight="1" thickBot="1">
      <c r="A146" s="42"/>
      <c r="B146" s="450"/>
      <c r="C146" s="450"/>
      <c r="D146" s="450"/>
      <c r="E146" s="450"/>
      <c r="F146" s="450"/>
      <c r="G146" s="447"/>
      <c r="H146" s="447"/>
      <c r="I146" s="447"/>
      <c r="J146" s="447"/>
      <c r="K146" s="447"/>
      <c r="L146" s="451"/>
      <c r="N146" s="247"/>
      <c r="O146" s="248"/>
      <c r="P146" s="248"/>
      <c r="Q146" s="249"/>
      <c r="T146" s="56"/>
      <c r="U146" s="56"/>
      <c r="V146" s="56"/>
      <c r="W146" s="56"/>
      <c r="X146" s="56"/>
      <c r="Y146" s="56">
        <f>MATCH(E147,U139:U145,1)</f>
        <v>4</v>
      </c>
      <c r="Z146"/>
    </row>
    <row r="147" spans="1:26" ht="16.5" customHeight="1" thickBot="1">
      <c r="A147" s="273" t="s">
        <v>41</v>
      </c>
      <c r="B147" s="274"/>
      <c r="C147" s="274"/>
      <c r="D147" s="274"/>
      <c r="E147" s="274">
        <f>COUNTA(A137:A146)</f>
        <v>8</v>
      </c>
      <c r="F147" s="275"/>
      <c r="G147" s="273" t="s">
        <v>40</v>
      </c>
      <c r="H147" s="274"/>
      <c r="I147" s="274"/>
      <c r="J147" s="274"/>
      <c r="K147" s="253">
        <f>SUM(K137:L146)</f>
        <v>44</v>
      </c>
      <c r="L147" s="254"/>
      <c r="M147" s="10"/>
      <c r="N147" s="250"/>
      <c r="O147" s="251"/>
      <c r="P147" s="251"/>
      <c r="Q147" s="252"/>
      <c r="T147" s="56"/>
      <c r="U147" s="56"/>
      <c r="V147" s="56"/>
      <c r="W147" s="56"/>
      <c r="X147" s="56" t="s">
        <v>47</v>
      </c>
      <c r="Y147" s="56" t="s">
        <v>48</v>
      </c>
    </row>
    <row r="148" spans="1:26" ht="16.5" customHeight="1" thickBot="1">
      <c r="A148" s="273" t="s">
        <v>42</v>
      </c>
      <c r="B148" s="274"/>
      <c r="C148" s="274"/>
      <c r="D148" s="274"/>
      <c r="E148" s="274">
        <f>X148</f>
        <v>3</v>
      </c>
      <c r="F148" s="276"/>
      <c r="T148" s="56"/>
      <c r="U148" s="284" t="s">
        <v>49</v>
      </c>
      <c r="V148" s="284"/>
      <c r="W148" s="284"/>
      <c r="X148" s="66">
        <f>VLOOKUP(Y146,T139:X145,5,1)</f>
        <v>3</v>
      </c>
    </row>
    <row r="149" spans="1:26" ht="16.5" customHeight="1">
      <c r="A149" s="16"/>
      <c r="B149" s="16"/>
      <c r="H149" s="243" t="s">
        <v>55</v>
      </c>
      <c r="I149" s="243"/>
      <c r="J149" s="243"/>
      <c r="K149" s="243"/>
      <c r="L149" s="243"/>
      <c r="M149" s="243"/>
      <c r="N149" s="243"/>
      <c r="O149" s="243"/>
      <c r="P149" s="243"/>
    </row>
    <row r="150" spans="1:26" ht="16.5" customHeight="1" thickBot="1">
      <c r="A150" s="256" t="s">
        <v>28</v>
      </c>
      <c r="B150" s="257"/>
      <c r="C150" s="257"/>
      <c r="D150" s="257"/>
      <c r="E150" s="258"/>
    </row>
    <row r="151" spans="1:26" ht="16.5" customHeight="1">
      <c r="A151" s="386" t="s">
        <v>110</v>
      </c>
      <c r="B151" s="286"/>
      <c r="C151" s="286"/>
      <c r="D151" s="286"/>
      <c r="E151" s="286"/>
      <c r="F151" s="286"/>
      <c r="G151" s="286"/>
      <c r="H151" s="286"/>
      <c r="I151" s="286"/>
      <c r="J151" s="286"/>
      <c r="K151" s="286"/>
      <c r="L151" s="286"/>
      <c r="M151" s="286"/>
      <c r="N151" s="286"/>
      <c r="O151" s="286"/>
      <c r="P151" s="286"/>
      <c r="Q151" s="410"/>
    </row>
    <row r="152" spans="1:26" ht="16.5" customHeight="1">
      <c r="A152" s="411"/>
      <c r="B152" s="289"/>
      <c r="C152" s="289"/>
      <c r="D152" s="289"/>
      <c r="E152" s="289"/>
      <c r="F152" s="289"/>
      <c r="G152" s="289"/>
      <c r="H152" s="289"/>
      <c r="I152" s="289"/>
      <c r="J152" s="289"/>
      <c r="K152" s="289"/>
      <c r="L152" s="289"/>
      <c r="M152" s="289"/>
      <c r="N152" s="289"/>
      <c r="O152" s="289"/>
      <c r="P152" s="289"/>
      <c r="Q152" s="412"/>
    </row>
    <row r="153" spans="1:26" ht="16.5" customHeight="1">
      <c r="A153" s="411"/>
      <c r="B153" s="289"/>
      <c r="C153" s="289"/>
      <c r="D153" s="289"/>
      <c r="E153" s="289"/>
      <c r="F153" s="289"/>
      <c r="G153" s="289"/>
      <c r="H153" s="289"/>
      <c r="I153" s="289"/>
      <c r="J153" s="289"/>
      <c r="K153" s="289"/>
      <c r="L153" s="289"/>
      <c r="M153" s="289"/>
      <c r="N153" s="289"/>
      <c r="O153" s="289"/>
      <c r="P153" s="289"/>
      <c r="Q153" s="412"/>
    </row>
    <row r="154" spans="1:26" ht="16.5" customHeight="1">
      <c r="A154" s="411"/>
      <c r="B154" s="289"/>
      <c r="C154" s="289"/>
      <c r="D154" s="289"/>
      <c r="E154" s="289"/>
      <c r="F154" s="289"/>
      <c r="G154" s="289"/>
      <c r="H154" s="289"/>
      <c r="I154" s="289"/>
      <c r="J154" s="289"/>
      <c r="K154" s="289"/>
      <c r="L154" s="289"/>
      <c r="M154" s="289"/>
      <c r="N154" s="289"/>
      <c r="O154" s="289"/>
      <c r="P154" s="289"/>
      <c r="Q154" s="412"/>
    </row>
    <row r="155" spans="1:26" ht="16.5" customHeight="1" thickBot="1">
      <c r="A155" s="413"/>
      <c r="B155" s="382"/>
      <c r="C155" s="382"/>
      <c r="D155" s="382"/>
      <c r="E155" s="382"/>
      <c r="F155" s="382"/>
      <c r="G155" s="382"/>
      <c r="H155" s="382"/>
      <c r="I155" s="382"/>
      <c r="J155" s="382"/>
      <c r="K155" s="382"/>
      <c r="L155" s="382"/>
      <c r="M155" s="382"/>
      <c r="N155" s="382"/>
      <c r="O155" s="382"/>
      <c r="P155" s="382"/>
      <c r="Q155" s="414"/>
    </row>
    <row r="156" spans="1:26" ht="16.5" customHeight="1">
      <c r="A156" s="22"/>
      <c r="B156" s="22"/>
      <c r="C156" s="22"/>
      <c r="D156" s="22"/>
      <c r="E156" s="22"/>
      <c r="F156" s="22"/>
      <c r="G156" s="22"/>
      <c r="H156" s="22"/>
      <c r="I156" s="22"/>
      <c r="J156" s="22"/>
      <c r="K156" s="22"/>
      <c r="L156" s="22"/>
      <c r="M156" s="22"/>
      <c r="N156" s="22"/>
      <c r="O156" s="22"/>
      <c r="P156" s="22"/>
      <c r="Q156" s="22"/>
    </row>
    <row r="157" spans="1:26" ht="16.5" customHeight="1">
      <c r="A157" s="22"/>
      <c r="B157" s="22"/>
      <c r="C157" s="22"/>
      <c r="D157" s="22"/>
      <c r="E157" s="22"/>
      <c r="F157" s="22"/>
      <c r="G157" s="22"/>
      <c r="H157" s="22"/>
      <c r="I157" s="22"/>
      <c r="J157" s="22"/>
      <c r="K157" s="22"/>
      <c r="L157" s="22"/>
      <c r="M157" s="22"/>
      <c r="N157" s="22"/>
      <c r="O157" s="22"/>
      <c r="P157" s="22"/>
      <c r="Q157" s="22"/>
    </row>
    <row r="158" spans="1:26" ht="16.5" customHeight="1">
      <c r="A158" s="22"/>
      <c r="B158" s="22"/>
      <c r="C158" s="22"/>
      <c r="D158" s="22"/>
      <c r="E158" s="22"/>
      <c r="F158" s="22"/>
      <c r="G158" s="22"/>
      <c r="H158" s="22"/>
      <c r="I158" s="22"/>
      <c r="J158" s="22"/>
      <c r="K158" s="22"/>
      <c r="L158" s="22"/>
      <c r="M158" s="22"/>
      <c r="N158" s="22"/>
      <c r="O158" s="22"/>
      <c r="P158" s="22"/>
      <c r="Q158" s="22"/>
    </row>
    <row r="159" spans="1:26" ht="16.5" customHeight="1">
      <c r="A159" s="22"/>
      <c r="B159" s="22"/>
      <c r="C159" s="22"/>
      <c r="D159" s="22"/>
      <c r="E159" s="22"/>
      <c r="F159" s="22"/>
      <c r="G159" s="22"/>
      <c r="H159" s="22"/>
      <c r="I159" s="22"/>
      <c r="J159" s="22"/>
      <c r="K159" s="22"/>
      <c r="L159" s="22"/>
      <c r="M159" s="22"/>
      <c r="N159" s="22"/>
      <c r="O159" s="22"/>
      <c r="P159" s="22"/>
      <c r="Q159" s="22"/>
    </row>
    <row r="160" spans="1:26" ht="16.5" customHeight="1">
      <c r="A160" s="22"/>
      <c r="B160" s="22"/>
      <c r="C160" s="22"/>
      <c r="D160" s="22"/>
      <c r="E160" s="22"/>
      <c r="F160" s="22"/>
      <c r="G160" s="22"/>
      <c r="H160" s="22"/>
      <c r="I160" s="22"/>
      <c r="J160" s="22"/>
      <c r="K160" s="22"/>
      <c r="L160" s="22"/>
      <c r="M160" s="22"/>
      <c r="N160" s="22"/>
      <c r="O160" s="22"/>
      <c r="P160" s="22"/>
      <c r="Q160" s="22"/>
    </row>
    <row r="161" spans="1:17" ht="16.5" customHeight="1">
      <c r="A161" s="22"/>
      <c r="B161" s="22"/>
      <c r="C161" s="22"/>
      <c r="D161" s="22"/>
      <c r="E161" s="22"/>
      <c r="F161" s="22"/>
      <c r="G161" s="22"/>
      <c r="H161" s="22"/>
      <c r="I161" s="22"/>
      <c r="J161" s="22"/>
      <c r="K161" s="22"/>
      <c r="L161" s="22"/>
      <c r="M161" s="22"/>
      <c r="N161" s="22"/>
      <c r="O161" s="22"/>
      <c r="P161" s="22"/>
      <c r="Q161" s="22"/>
    </row>
    <row r="162" spans="1:17" ht="16.5" customHeight="1">
      <c r="A162" s="22"/>
      <c r="B162" s="22"/>
      <c r="C162" s="22"/>
      <c r="D162" s="22"/>
      <c r="E162" s="22"/>
      <c r="F162" s="22"/>
      <c r="G162" s="22"/>
      <c r="H162" s="22"/>
      <c r="I162" s="22"/>
      <c r="J162" s="22"/>
      <c r="K162" s="22"/>
      <c r="L162" s="22"/>
      <c r="M162" s="22"/>
      <c r="N162" s="22"/>
      <c r="O162" s="22"/>
      <c r="P162" s="22"/>
      <c r="Q162" s="22"/>
    </row>
    <row r="163" spans="1:17" ht="16.5" customHeight="1">
      <c r="A163" s="22"/>
      <c r="B163" s="22"/>
      <c r="C163" s="22"/>
      <c r="D163" s="22"/>
      <c r="E163" s="22"/>
      <c r="F163" s="22"/>
      <c r="G163" s="22"/>
      <c r="H163" s="22"/>
      <c r="I163" s="22"/>
      <c r="J163" s="22"/>
      <c r="K163" s="22"/>
      <c r="L163" s="22"/>
      <c r="M163" s="22"/>
      <c r="N163" s="22"/>
      <c r="O163" s="22"/>
      <c r="P163" s="22"/>
      <c r="Q163" s="22"/>
    </row>
    <row r="164" spans="1:17" ht="16.5" customHeight="1">
      <c r="A164" s="22"/>
      <c r="B164" s="22"/>
      <c r="C164" s="22"/>
      <c r="D164" s="22"/>
      <c r="E164" s="22"/>
      <c r="F164" s="22"/>
      <c r="G164" s="22"/>
      <c r="H164" s="22"/>
      <c r="I164" s="22"/>
      <c r="J164" s="22"/>
      <c r="K164" s="22"/>
      <c r="L164" s="22"/>
      <c r="M164" s="22"/>
      <c r="N164" s="22"/>
      <c r="O164" s="22"/>
      <c r="P164" s="22"/>
      <c r="Q164" s="22"/>
    </row>
    <row r="165" spans="1:17" ht="16.5" customHeight="1">
      <c r="A165" s="22"/>
      <c r="B165" s="22"/>
      <c r="C165" s="22"/>
      <c r="D165" s="22"/>
      <c r="E165" s="22"/>
      <c r="F165" s="22"/>
      <c r="G165" s="22"/>
      <c r="H165" s="22"/>
      <c r="I165" s="22"/>
      <c r="J165" s="22"/>
      <c r="K165" s="22"/>
      <c r="L165" s="22"/>
      <c r="M165" s="22"/>
      <c r="N165" s="22"/>
      <c r="O165" s="22"/>
      <c r="P165" s="22"/>
      <c r="Q165" s="22"/>
    </row>
    <row r="166" spans="1:17" ht="16.5" customHeight="1">
      <c r="A166" s="22"/>
      <c r="B166" s="22"/>
      <c r="C166" s="22"/>
      <c r="D166" s="22"/>
      <c r="E166" s="22"/>
      <c r="F166" s="22"/>
      <c r="G166" s="22"/>
      <c r="H166" s="22"/>
      <c r="I166" s="22"/>
      <c r="J166" s="22"/>
      <c r="K166" s="22"/>
      <c r="L166" s="22"/>
      <c r="M166" s="22"/>
      <c r="N166" s="22"/>
      <c r="O166" s="22"/>
      <c r="P166" s="22"/>
      <c r="Q166" s="22"/>
    </row>
    <row r="167" spans="1:17" ht="16.5" customHeight="1">
      <c r="A167" s="22"/>
      <c r="B167" s="22"/>
      <c r="C167" s="22"/>
      <c r="D167" s="22"/>
      <c r="E167" s="22"/>
      <c r="F167" s="22"/>
      <c r="G167" s="22"/>
      <c r="H167" s="22"/>
      <c r="I167" s="22"/>
      <c r="J167" s="22"/>
      <c r="K167" s="22"/>
      <c r="L167" s="22"/>
      <c r="M167" s="22"/>
      <c r="N167" s="22"/>
      <c r="O167" s="22"/>
      <c r="P167" s="22"/>
      <c r="Q167" s="22"/>
    </row>
    <row r="168" spans="1:17" ht="16.5" customHeight="1">
      <c r="A168" s="22"/>
      <c r="B168" s="22"/>
      <c r="C168" s="22"/>
      <c r="D168" s="22"/>
      <c r="E168" s="22"/>
      <c r="F168" s="22"/>
      <c r="G168" s="22"/>
      <c r="H168" s="22"/>
      <c r="I168" s="22"/>
      <c r="J168" s="22"/>
      <c r="K168" s="22"/>
      <c r="L168" s="22"/>
      <c r="M168" s="22"/>
      <c r="N168" s="22"/>
      <c r="O168" s="22"/>
      <c r="P168" s="22"/>
      <c r="Q168" s="22"/>
    </row>
    <row r="169" spans="1:17" ht="16.5" customHeight="1">
      <c r="A169" s="22"/>
      <c r="B169" s="22"/>
      <c r="C169" s="22"/>
      <c r="D169" s="22"/>
      <c r="E169" s="22"/>
      <c r="F169" s="22"/>
      <c r="G169" s="22"/>
      <c r="H169" s="22"/>
      <c r="I169" s="22"/>
      <c r="J169" s="22"/>
      <c r="K169" s="22"/>
      <c r="L169" s="22"/>
      <c r="M169" s="22"/>
      <c r="N169" s="22"/>
      <c r="O169" s="22"/>
      <c r="P169" s="22"/>
      <c r="Q169" s="22"/>
    </row>
    <row r="170" spans="1:17" ht="16.5" customHeight="1">
      <c r="A170" s="22"/>
      <c r="B170" s="22"/>
      <c r="C170" s="22"/>
      <c r="D170" s="22"/>
      <c r="E170" s="22"/>
      <c r="F170" s="22"/>
      <c r="G170" s="22"/>
      <c r="H170" s="22"/>
      <c r="I170" s="22"/>
      <c r="J170" s="22"/>
      <c r="K170" s="22"/>
      <c r="L170" s="22"/>
      <c r="M170" s="22"/>
      <c r="N170" s="22"/>
      <c r="O170" s="22"/>
      <c r="P170" s="22"/>
      <c r="Q170" s="22"/>
    </row>
    <row r="171" spans="1:17" ht="16.5" customHeight="1">
      <c r="A171" s="22"/>
      <c r="B171" s="22"/>
      <c r="C171" s="22"/>
      <c r="D171" s="22"/>
      <c r="E171" s="22"/>
      <c r="F171" s="22"/>
      <c r="G171" s="22"/>
      <c r="H171" s="22"/>
      <c r="I171" s="22"/>
      <c r="J171" s="22"/>
      <c r="K171" s="22"/>
      <c r="L171" s="22"/>
      <c r="M171" s="22"/>
      <c r="N171" s="22"/>
      <c r="O171" s="22"/>
      <c r="P171" s="22"/>
      <c r="Q171" s="22"/>
    </row>
    <row r="172" spans="1:17" ht="16.5" customHeight="1">
      <c r="A172" s="22"/>
      <c r="B172" s="22"/>
      <c r="C172" s="22"/>
      <c r="D172" s="22"/>
      <c r="E172" s="22"/>
      <c r="F172" s="22"/>
      <c r="G172" s="22"/>
      <c r="H172" s="22"/>
      <c r="I172" s="22"/>
      <c r="J172" s="22"/>
      <c r="K172" s="22"/>
      <c r="L172" s="22"/>
      <c r="M172" s="22"/>
      <c r="N172" s="22"/>
      <c r="O172" s="22"/>
      <c r="P172" s="22"/>
      <c r="Q172" s="22"/>
    </row>
    <row r="173" spans="1:17" ht="16.5" customHeight="1">
      <c r="A173" s="22"/>
      <c r="B173" s="22"/>
      <c r="C173" s="22"/>
      <c r="D173" s="22"/>
      <c r="E173" s="22"/>
      <c r="F173" s="22"/>
      <c r="G173" s="22"/>
      <c r="H173" s="22"/>
      <c r="I173" s="22"/>
      <c r="J173" s="22"/>
      <c r="K173" s="22"/>
      <c r="L173" s="22"/>
      <c r="M173" s="22"/>
      <c r="N173" s="22"/>
      <c r="O173" s="22"/>
      <c r="P173" s="22"/>
      <c r="Q173" s="22"/>
    </row>
    <row r="174" spans="1:17" ht="16.5" customHeight="1">
      <c r="A174" s="22"/>
      <c r="B174" s="22"/>
      <c r="C174" s="22"/>
      <c r="D174" s="22"/>
      <c r="E174" s="22"/>
      <c r="F174" s="22"/>
      <c r="G174" s="22"/>
      <c r="H174" s="22"/>
      <c r="I174" s="22"/>
      <c r="J174" s="22"/>
      <c r="K174" s="22"/>
      <c r="L174" s="22"/>
      <c r="M174" s="22"/>
      <c r="N174" s="22"/>
      <c r="O174" s="22"/>
      <c r="P174" s="22"/>
      <c r="Q174" s="22"/>
    </row>
    <row r="175" spans="1:17" ht="16.5" customHeight="1">
      <c r="A175" s="22"/>
      <c r="B175" s="22"/>
      <c r="C175" s="22"/>
      <c r="D175" s="22"/>
      <c r="E175" s="22"/>
      <c r="F175" s="22"/>
      <c r="G175" s="22"/>
      <c r="H175" s="22"/>
      <c r="I175" s="22"/>
      <c r="J175" s="22"/>
      <c r="K175" s="22"/>
      <c r="L175" s="22"/>
      <c r="M175" s="22"/>
      <c r="N175" s="22"/>
      <c r="O175" s="22"/>
      <c r="P175" s="22"/>
      <c r="Q175" s="22"/>
    </row>
    <row r="176" spans="1:17" ht="16.5" customHeight="1">
      <c r="A176" s="22"/>
      <c r="B176" s="22"/>
      <c r="C176" s="22"/>
      <c r="D176" s="22"/>
      <c r="E176" s="22"/>
      <c r="F176" s="22"/>
      <c r="G176" s="22"/>
      <c r="H176" s="22"/>
      <c r="I176" s="22"/>
      <c r="J176" s="22"/>
      <c r="K176" s="22"/>
      <c r="L176" s="22"/>
      <c r="M176" s="22"/>
      <c r="N176" s="22"/>
      <c r="O176" s="22"/>
      <c r="P176" s="22"/>
      <c r="Q176" s="22"/>
    </row>
    <row r="177" spans="1:33" ht="16.5" customHeight="1">
      <c r="A177" s="22"/>
      <c r="B177" s="22"/>
      <c r="C177" s="22"/>
      <c r="D177" s="22"/>
      <c r="E177" s="22"/>
      <c r="F177" s="22"/>
      <c r="G177" s="22"/>
      <c r="H177" s="22"/>
      <c r="I177" s="22"/>
      <c r="J177" s="22"/>
      <c r="K177" s="22"/>
      <c r="L177" s="22"/>
      <c r="M177" s="22"/>
      <c r="N177" s="22"/>
      <c r="O177" s="22"/>
      <c r="P177" s="22"/>
      <c r="Q177" s="22"/>
    </row>
    <row r="178" spans="1:33" ht="16.5" customHeight="1">
      <c r="A178" s="22"/>
      <c r="B178" s="22"/>
      <c r="C178" s="22"/>
      <c r="D178" s="22"/>
      <c r="E178" s="22"/>
      <c r="F178" s="22"/>
      <c r="G178" s="22"/>
      <c r="H178" s="22"/>
      <c r="I178" s="22"/>
      <c r="J178" s="22"/>
      <c r="K178" s="22"/>
      <c r="L178" s="22"/>
      <c r="M178" s="22"/>
      <c r="N178" s="22"/>
      <c r="O178" s="22"/>
      <c r="P178" s="22"/>
      <c r="Q178" s="22"/>
    </row>
    <row r="179" spans="1:33" ht="16.5" customHeight="1">
      <c r="A179" s="22"/>
      <c r="B179" s="22"/>
      <c r="C179" s="22"/>
      <c r="D179" s="22"/>
      <c r="E179" s="22"/>
      <c r="F179" s="22"/>
      <c r="G179" s="22"/>
      <c r="H179" s="22"/>
      <c r="I179" s="22"/>
      <c r="J179" s="22"/>
      <c r="K179" s="22"/>
      <c r="L179" s="22"/>
      <c r="M179" s="22"/>
      <c r="N179" s="22"/>
      <c r="O179" s="22"/>
      <c r="P179" s="22"/>
      <c r="Q179" s="22"/>
    </row>
    <row r="180" spans="1:33" ht="16.5" customHeight="1">
      <c r="A180" s="22"/>
      <c r="B180" s="22"/>
      <c r="C180" s="22"/>
      <c r="D180" s="22"/>
      <c r="E180" s="22"/>
      <c r="F180" s="22"/>
      <c r="G180" s="22"/>
      <c r="H180" s="22"/>
      <c r="I180" s="22"/>
      <c r="J180" s="22"/>
      <c r="K180" s="22"/>
      <c r="L180" s="22"/>
      <c r="M180" s="22"/>
      <c r="N180" s="22"/>
      <c r="O180" s="22"/>
      <c r="P180" s="22"/>
      <c r="Q180" s="22"/>
    </row>
    <row r="181" spans="1:33" ht="16.5" customHeight="1">
      <c r="A181" s="22"/>
      <c r="B181" s="22"/>
      <c r="C181" s="22"/>
      <c r="D181" s="22"/>
      <c r="E181" s="22"/>
      <c r="F181" s="22"/>
      <c r="G181" s="22"/>
      <c r="H181" s="22"/>
      <c r="I181" s="22"/>
      <c r="J181" s="22"/>
      <c r="K181" s="22"/>
      <c r="L181" s="22"/>
      <c r="M181" s="22"/>
      <c r="N181" s="22"/>
      <c r="O181" s="22"/>
      <c r="P181" s="22"/>
      <c r="Q181" s="22"/>
    </row>
    <row r="182" spans="1:33" ht="24" customHeight="1">
      <c r="A182" s="22"/>
      <c r="B182" s="22"/>
      <c r="C182" s="22"/>
      <c r="D182" s="22"/>
      <c r="E182" s="22"/>
      <c r="F182" s="22"/>
      <c r="G182" s="22"/>
      <c r="H182" s="22"/>
      <c r="I182" s="22"/>
      <c r="J182" s="22"/>
      <c r="K182" s="22"/>
      <c r="L182" s="22"/>
      <c r="M182" s="22"/>
      <c r="N182" s="22"/>
      <c r="O182" s="22"/>
      <c r="P182" s="22"/>
      <c r="Q182" s="22"/>
      <c r="Z182" s="51"/>
      <c r="AA182" s="51"/>
      <c r="AB182" s="471"/>
      <c r="AC182" s="471"/>
      <c r="AD182" s="471"/>
      <c r="AE182" s="471"/>
      <c r="AF182" s="471"/>
      <c r="AG182" s="52"/>
    </row>
    <row r="183" spans="1:33" ht="27.75" customHeight="1">
      <c r="A183" s="4" t="s">
        <v>66</v>
      </c>
      <c r="B183" s="33"/>
      <c r="C183" s="33"/>
      <c r="D183" s="33"/>
      <c r="E183" s="33"/>
      <c r="F183" s="33"/>
      <c r="G183" s="33"/>
      <c r="H183" s="33"/>
      <c r="I183" s="33"/>
      <c r="J183" s="33"/>
      <c r="K183" s="33"/>
      <c r="L183" s="33"/>
      <c r="M183" s="33"/>
      <c r="N183" s="33"/>
      <c r="O183" s="33"/>
      <c r="P183" s="33"/>
      <c r="Q183" s="33"/>
      <c r="Z183" s="53"/>
      <c r="AA183" s="51"/>
      <c r="AB183" s="51"/>
      <c r="AC183" s="51"/>
      <c r="AD183" s="51"/>
      <c r="AE183" s="51"/>
      <c r="AF183" s="51"/>
      <c r="AG183" s="52"/>
    </row>
    <row r="184" spans="1:33" ht="25.5" customHeight="1" thickBot="1">
      <c r="A184" s="33"/>
      <c r="B184" s="33"/>
      <c r="C184" s="33"/>
      <c r="D184" s="33"/>
      <c r="E184" s="33"/>
      <c r="F184" s="33"/>
      <c r="G184" s="33"/>
      <c r="H184" s="33"/>
      <c r="I184" s="33"/>
      <c r="J184" s="33"/>
      <c r="K184" s="33"/>
      <c r="L184" s="33"/>
      <c r="M184" s="33"/>
      <c r="N184" s="33"/>
      <c r="O184" s="33"/>
      <c r="P184" s="33"/>
      <c r="Q184" s="33"/>
      <c r="Z184" s="52"/>
      <c r="AA184" s="52"/>
      <c r="AB184" s="52"/>
      <c r="AC184" s="52"/>
      <c r="AD184" s="52"/>
      <c r="AE184" s="52"/>
      <c r="AF184" s="52"/>
      <c r="AG184" s="52"/>
    </row>
    <row r="185" spans="1:33" ht="16.5" customHeight="1" thickTop="1" thickBot="1">
      <c r="A185" s="35"/>
      <c r="B185" s="118" t="s">
        <v>67</v>
      </c>
      <c r="C185" s="118"/>
      <c r="D185" s="118"/>
      <c r="E185" s="119">
        <f>K147</f>
        <v>44</v>
      </c>
      <c r="F185" s="119"/>
      <c r="G185" s="120">
        <f>E185*60/1000</f>
        <v>2.64</v>
      </c>
      <c r="H185" s="121"/>
      <c r="I185" s="33"/>
      <c r="J185" s="33"/>
      <c r="K185" s="33"/>
      <c r="L185" s="33"/>
      <c r="M185" s="33"/>
      <c r="N185" s="33"/>
      <c r="O185" s="33"/>
      <c r="P185" s="33"/>
      <c r="Q185" s="33"/>
      <c r="Z185" s="52"/>
      <c r="AA185" s="52"/>
      <c r="AB185" s="52"/>
      <c r="AC185" s="52"/>
      <c r="AD185" s="52"/>
      <c r="AE185" s="52"/>
      <c r="AF185" s="52"/>
      <c r="AG185" s="52"/>
    </row>
    <row r="186" spans="1:33" ht="16.5" customHeight="1" thickTop="1">
      <c r="A186" s="33"/>
      <c r="B186" s="33"/>
      <c r="C186" s="33"/>
      <c r="D186" s="33"/>
      <c r="E186" s="33"/>
      <c r="F186" s="33"/>
      <c r="G186" s="33"/>
      <c r="H186" s="33"/>
      <c r="I186" s="33"/>
      <c r="J186" s="33"/>
      <c r="K186" s="33"/>
      <c r="L186" s="33"/>
      <c r="M186" s="33"/>
      <c r="N186" s="33"/>
      <c r="O186" s="33"/>
      <c r="P186" s="33"/>
      <c r="Q186" s="33"/>
      <c r="Z186" s="52"/>
      <c r="AA186" s="52"/>
      <c r="AB186" s="52"/>
      <c r="AC186" s="52"/>
      <c r="AD186" s="52"/>
      <c r="AE186" s="52"/>
      <c r="AF186" s="52"/>
      <c r="AG186" s="52"/>
    </row>
    <row r="187" spans="1:33" ht="16.5" customHeight="1">
      <c r="A187" s="33"/>
      <c r="B187" s="33"/>
      <c r="C187" s="33"/>
      <c r="D187" s="33"/>
      <c r="E187" s="33"/>
      <c r="F187" s="33"/>
      <c r="G187" s="33"/>
      <c r="H187" s="33"/>
      <c r="I187" s="33"/>
      <c r="J187" s="33"/>
      <c r="K187" s="33"/>
      <c r="L187" s="33"/>
      <c r="M187" s="33"/>
      <c r="N187" s="33"/>
      <c r="O187" s="33"/>
      <c r="P187" s="33"/>
      <c r="Q187" s="33"/>
      <c r="Z187" s="52"/>
      <c r="AA187" s="52"/>
      <c r="AB187" s="52"/>
      <c r="AC187" s="52"/>
      <c r="AD187" s="52"/>
      <c r="AE187" s="52"/>
      <c r="AF187" s="52"/>
      <c r="AG187" s="52"/>
    </row>
    <row r="188" spans="1:33" ht="16.5" customHeight="1">
      <c r="A188" s="33"/>
      <c r="B188" s="33"/>
      <c r="C188" s="33"/>
      <c r="D188" s="33"/>
      <c r="E188" s="33"/>
      <c r="F188" s="33"/>
      <c r="G188" s="33"/>
      <c r="H188" s="33"/>
      <c r="I188" s="33"/>
      <c r="J188" s="33"/>
      <c r="K188" s="33"/>
      <c r="L188" s="33"/>
      <c r="M188" s="33"/>
      <c r="N188" s="33"/>
      <c r="O188" s="33"/>
      <c r="P188" s="33"/>
      <c r="Q188" s="33"/>
      <c r="Z188" s="52"/>
      <c r="AA188" s="52"/>
      <c r="AB188" s="52"/>
      <c r="AC188" s="52"/>
      <c r="AD188" s="52"/>
      <c r="AE188" s="52"/>
      <c r="AF188" s="52"/>
      <c r="AG188" s="52"/>
    </row>
    <row r="189" spans="1:33" ht="16.5" customHeight="1">
      <c r="A189" s="33"/>
      <c r="B189" s="33"/>
      <c r="C189" s="33"/>
      <c r="D189" s="33"/>
      <c r="E189" s="33"/>
      <c r="F189" s="33"/>
      <c r="G189" s="33"/>
      <c r="H189" s="33"/>
      <c r="I189" s="33"/>
      <c r="J189" s="33"/>
      <c r="K189" s="33"/>
      <c r="L189" s="33"/>
      <c r="M189" s="33"/>
      <c r="N189" s="33"/>
      <c r="O189" s="33"/>
      <c r="P189" s="33"/>
      <c r="Q189" s="33"/>
      <c r="Z189" s="52"/>
      <c r="AA189" s="52"/>
      <c r="AB189" s="52"/>
      <c r="AC189" s="52"/>
      <c r="AD189" s="52"/>
      <c r="AE189" s="52"/>
      <c r="AF189" s="52"/>
      <c r="AG189" s="52"/>
    </row>
    <row r="190" spans="1:33" ht="16.5" customHeight="1">
      <c r="A190" s="33"/>
      <c r="B190" s="33"/>
      <c r="C190" s="33"/>
      <c r="D190" s="33"/>
      <c r="E190" s="33"/>
      <c r="F190" s="33"/>
      <c r="G190" s="33"/>
      <c r="H190" s="33"/>
      <c r="I190" s="33"/>
      <c r="J190" s="33"/>
      <c r="K190" s="33"/>
      <c r="L190" s="33"/>
      <c r="M190" s="33"/>
      <c r="N190" s="33"/>
      <c r="O190" s="33"/>
      <c r="P190" s="33"/>
      <c r="Q190" s="33"/>
      <c r="Z190" s="52"/>
      <c r="AA190" s="52"/>
      <c r="AB190" s="52"/>
      <c r="AC190" s="52"/>
      <c r="AD190" s="52"/>
      <c r="AE190" s="52"/>
      <c r="AF190" s="52"/>
      <c r="AG190" s="54"/>
    </row>
    <row r="191" spans="1:33" ht="16.5" customHeight="1">
      <c r="A191" s="33"/>
      <c r="B191" s="33"/>
      <c r="C191" s="33"/>
      <c r="D191" s="33"/>
      <c r="E191" s="33"/>
      <c r="F191" s="33"/>
      <c r="G191" s="33"/>
      <c r="H191" s="33"/>
      <c r="I191" s="33"/>
      <c r="J191" s="33"/>
      <c r="K191" s="33"/>
      <c r="L191" s="33"/>
      <c r="M191" s="33"/>
      <c r="N191" s="33"/>
      <c r="O191" s="33"/>
      <c r="P191" s="33"/>
      <c r="Q191" s="33"/>
      <c r="Z191" s="52"/>
      <c r="AA191" s="52"/>
      <c r="AB191" s="52"/>
      <c r="AC191" s="52"/>
      <c r="AD191" s="52"/>
      <c r="AE191" s="52"/>
      <c r="AF191" s="52"/>
      <c r="AG191" s="54"/>
    </row>
    <row r="192" spans="1:33" ht="16.5" customHeight="1">
      <c r="A192" s="33"/>
      <c r="B192" s="33"/>
      <c r="C192" s="33"/>
      <c r="D192" s="33"/>
      <c r="E192" s="33"/>
      <c r="F192" s="33"/>
      <c r="G192" s="33"/>
      <c r="H192" s="33"/>
      <c r="I192" s="33"/>
      <c r="J192" s="33"/>
      <c r="K192" s="33"/>
      <c r="L192" s="33"/>
      <c r="M192" s="33"/>
      <c r="N192" s="33"/>
      <c r="O192" s="33"/>
      <c r="P192" s="33"/>
      <c r="Q192" s="33"/>
      <c r="Z192" s="52"/>
      <c r="AA192" s="52"/>
      <c r="AB192" s="52"/>
      <c r="AC192" s="52"/>
      <c r="AD192" s="52"/>
      <c r="AE192" s="52"/>
      <c r="AF192" s="52"/>
      <c r="AG192" s="54"/>
    </row>
    <row r="193" spans="1:33" ht="16.5" customHeight="1">
      <c r="A193" s="33"/>
      <c r="B193" s="33"/>
      <c r="C193" s="33"/>
      <c r="D193" s="33"/>
      <c r="E193" s="33"/>
      <c r="F193" s="33"/>
      <c r="G193" s="33"/>
      <c r="H193" s="33"/>
      <c r="I193" s="33"/>
      <c r="J193" s="33"/>
      <c r="K193" s="33"/>
      <c r="L193" s="33"/>
      <c r="M193" s="33"/>
      <c r="N193" s="33"/>
      <c r="O193" s="33"/>
      <c r="P193" s="33"/>
      <c r="Q193" s="33"/>
      <c r="Z193" s="52"/>
      <c r="AA193" s="52"/>
      <c r="AB193" s="52"/>
      <c r="AC193" s="52"/>
      <c r="AD193" s="52"/>
      <c r="AE193" s="52"/>
      <c r="AF193" s="52"/>
      <c r="AG193" s="54"/>
    </row>
    <row r="194" spans="1:33" ht="16.5" customHeight="1">
      <c r="A194" s="33"/>
      <c r="B194" s="33"/>
      <c r="C194" s="33"/>
      <c r="D194" s="33"/>
      <c r="E194" s="33"/>
      <c r="F194" s="33"/>
      <c r="G194" s="33"/>
      <c r="H194" s="33"/>
      <c r="I194" s="33"/>
      <c r="J194" s="33"/>
      <c r="K194" s="33"/>
      <c r="L194" s="33"/>
      <c r="M194" s="33"/>
      <c r="N194" s="33"/>
      <c r="O194" s="33"/>
      <c r="P194" s="33"/>
      <c r="Q194" s="33"/>
      <c r="Z194" s="52"/>
      <c r="AA194" s="52"/>
      <c r="AB194" s="52"/>
      <c r="AC194" s="52"/>
      <c r="AD194" s="52"/>
      <c r="AE194" s="52"/>
      <c r="AF194" s="52"/>
      <c r="AG194" s="54"/>
    </row>
    <row r="195" spans="1:33" ht="16.5" customHeight="1">
      <c r="A195" s="33"/>
      <c r="B195" s="33"/>
      <c r="C195" s="33"/>
      <c r="D195" s="33"/>
      <c r="E195" s="33"/>
      <c r="F195" s="33"/>
      <c r="G195" s="33"/>
      <c r="H195" s="33"/>
      <c r="I195" s="33"/>
      <c r="J195" s="33"/>
      <c r="K195" s="33"/>
      <c r="L195" s="33"/>
      <c r="M195" s="33"/>
      <c r="N195" s="33"/>
      <c r="O195" s="33"/>
      <c r="P195" s="33"/>
      <c r="Q195" s="33"/>
      <c r="Z195" s="52"/>
      <c r="AA195" s="52"/>
      <c r="AB195" s="52"/>
      <c r="AC195" s="52"/>
      <c r="AD195" s="52"/>
      <c r="AE195" s="52"/>
      <c r="AF195" s="54"/>
      <c r="AG195" s="54"/>
    </row>
    <row r="196" spans="1:33" ht="16.5" customHeight="1">
      <c r="A196" s="33"/>
      <c r="B196" s="33"/>
      <c r="C196" s="33"/>
      <c r="D196" s="33"/>
      <c r="E196" s="33"/>
      <c r="F196" s="33"/>
      <c r="G196" s="33"/>
      <c r="H196" s="33"/>
      <c r="I196" s="33"/>
      <c r="J196" s="33"/>
      <c r="K196" s="33"/>
      <c r="L196" s="33"/>
      <c r="M196" s="33"/>
      <c r="N196" s="33"/>
      <c r="O196" s="33"/>
      <c r="P196" s="33"/>
      <c r="Q196" s="33"/>
    </row>
    <row r="197" spans="1:33" ht="16.5" customHeight="1">
      <c r="A197" s="33"/>
      <c r="B197" s="33"/>
      <c r="C197" s="33"/>
      <c r="D197" s="33"/>
      <c r="E197" s="33"/>
      <c r="F197" s="33"/>
      <c r="G197" s="33"/>
      <c r="H197" s="33"/>
      <c r="I197" s="33"/>
      <c r="J197" s="33"/>
      <c r="K197" s="33"/>
      <c r="L197" s="33"/>
      <c r="M197" s="33"/>
      <c r="N197" s="33"/>
      <c r="O197" s="33"/>
      <c r="P197" s="33"/>
      <c r="Q197" s="33"/>
    </row>
    <row r="198" spans="1:33" ht="16.5" customHeight="1">
      <c r="A198" s="33"/>
      <c r="B198" s="33"/>
      <c r="C198" s="33"/>
      <c r="D198" s="33"/>
      <c r="E198" s="33"/>
      <c r="F198" s="33"/>
      <c r="G198" s="33"/>
      <c r="H198" s="33"/>
      <c r="I198" s="33"/>
      <c r="J198" s="33"/>
      <c r="K198" s="33"/>
      <c r="L198" s="33"/>
      <c r="M198" s="33"/>
      <c r="N198" s="33"/>
      <c r="O198" s="33"/>
      <c r="P198" s="33"/>
      <c r="Q198" s="33"/>
    </row>
    <row r="199" spans="1:33" ht="16.5" customHeight="1">
      <c r="A199" s="33"/>
      <c r="B199" s="33"/>
      <c r="C199" s="33"/>
      <c r="D199" s="33"/>
      <c r="E199" s="33"/>
      <c r="F199" s="33"/>
      <c r="G199" s="33"/>
      <c r="H199" s="33"/>
      <c r="I199" s="33"/>
      <c r="J199" s="33"/>
      <c r="K199" s="33"/>
      <c r="L199" s="33"/>
      <c r="M199" s="33"/>
      <c r="N199" s="33"/>
      <c r="O199" s="33"/>
      <c r="P199" s="33"/>
      <c r="Q199" s="33"/>
    </row>
    <row r="200" spans="1:33" ht="16.5" customHeight="1">
      <c r="A200" s="33"/>
      <c r="B200" s="33"/>
      <c r="C200" s="33"/>
      <c r="D200" s="33"/>
      <c r="E200" s="33"/>
      <c r="F200" s="33"/>
      <c r="G200" s="33"/>
      <c r="H200" s="33"/>
      <c r="I200" s="33"/>
      <c r="J200" s="33"/>
      <c r="K200" s="33"/>
      <c r="L200" s="33"/>
      <c r="M200" s="33"/>
      <c r="N200" s="33"/>
      <c r="O200" s="33"/>
      <c r="P200" s="33"/>
      <c r="Q200" s="33"/>
    </row>
    <row r="201" spans="1:33" ht="16.5" customHeight="1">
      <c r="A201" s="33"/>
      <c r="B201" s="33"/>
      <c r="C201" s="33"/>
      <c r="D201" s="33"/>
      <c r="E201" s="33"/>
      <c r="F201" s="33"/>
      <c r="G201" s="33"/>
      <c r="H201" s="33"/>
      <c r="I201" s="33"/>
      <c r="J201" s="33"/>
      <c r="K201" s="33"/>
      <c r="L201" s="33"/>
      <c r="M201" s="33"/>
      <c r="N201" s="33"/>
      <c r="O201" s="33"/>
      <c r="P201" s="33"/>
      <c r="Q201" s="33"/>
    </row>
    <row r="202" spans="1:33" ht="16.5" customHeight="1">
      <c r="A202" s="33"/>
      <c r="B202" s="33"/>
      <c r="C202" s="33"/>
      <c r="D202" s="33"/>
      <c r="E202" s="33"/>
      <c r="F202" s="33"/>
      <c r="G202" s="33"/>
      <c r="H202" s="33"/>
      <c r="I202" s="33"/>
      <c r="J202" s="33"/>
      <c r="K202" s="33"/>
      <c r="L202" s="33"/>
      <c r="M202" s="33"/>
      <c r="N202" s="33"/>
      <c r="O202" s="33"/>
      <c r="P202" s="33"/>
      <c r="Q202" s="33"/>
    </row>
    <row r="203" spans="1:33" ht="16.5" customHeight="1">
      <c r="A203" s="33"/>
      <c r="B203" s="33"/>
      <c r="C203" s="33"/>
      <c r="D203" s="33"/>
      <c r="E203" s="33"/>
      <c r="F203" s="33"/>
      <c r="G203" s="33"/>
      <c r="H203" s="33"/>
      <c r="I203" s="33"/>
      <c r="J203" s="33"/>
      <c r="K203" s="33"/>
      <c r="L203" s="33"/>
      <c r="M203" s="33"/>
      <c r="N203" s="33"/>
      <c r="O203" s="33"/>
      <c r="P203" s="33"/>
      <c r="Q203" s="33"/>
    </row>
    <row r="204" spans="1:33" ht="16.5" customHeight="1">
      <c r="A204" s="33"/>
      <c r="B204" s="33"/>
      <c r="C204" s="33"/>
      <c r="D204" s="33"/>
      <c r="E204" s="33"/>
      <c r="F204" s="33"/>
      <c r="G204" s="33"/>
      <c r="H204" s="33"/>
      <c r="I204" s="33"/>
      <c r="J204" s="33"/>
      <c r="K204" s="33"/>
      <c r="L204" s="33"/>
      <c r="M204" s="33"/>
      <c r="N204" s="33"/>
      <c r="O204" s="33"/>
      <c r="P204" s="33"/>
      <c r="Q204" s="33"/>
    </row>
    <row r="205" spans="1:33" ht="16.5" customHeight="1">
      <c r="A205" s="33"/>
      <c r="B205" s="33"/>
      <c r="C205" s="33"/>
      <c r="D205" s="33"/>
      <c r="E205" s="33"/>
      <c r="F205" s="33"/>
      <c r="G205" s="33"/>
      <c r="H205" s="33"/>
      <c r="I205" s="33"/>
      <c r="J205" s="33"/>
      <c r="K205" s="33"/>
      <c r="L205" s="33"/>
      <c r="M205" s="33"/>
      <c r="N205" s="33"/>
      <c r="O205" s="33"/>
      <c r="P205" s="33"/>
      <c r="Q205" s="33"/>
    </row>
    <row r="206" spans="1:33" ht="16.5" customHeight="1">
      <c r="A206" s="33"/>
      <c r="B206" s="33"/>
      <c r="C206" s="33"/>
      <c r="D206" s="33"/>
      <c r="E206" s="33"/>
      <c r="F206" s="33"/>
      <c r="G206" s="33"/>
      <c r="H206" s="33"/>
      <c r="I206" s="33"/>
      <c r="J206" s="33"/>
      <c r="K206" s="33"/>
      <c r="L206" s="33"/>
      <c r="M206" s="33"/>
      <c r="N206" s="33"/>
      <c r="O206" s="33"/>
      <c r="P206" s="33"/>
      <c r="Q206" s="33"/>
    </row>
    <row r="207" spans="1:33" ht="16.5" customHeight="1">
      <c r="A207" s="33"/>
      <c r="B207" s="33"/>
      <c r="C207" s="33"/>
      <c r="D207" s="33"/>
      <c r="E207" s="33"/>
      <c r="F207" s="33"/>
      <c r="G207" s="33"/>
      <c r="H207" s="33"/>
      <c r="I207" s="33"/>
      <c r="J207" s="33"/>
      <c r="K207" s="33"/>
      <c r="L207" s="33"/>
      <c r="M207" s="33"/>
      <c r="N207" s="33"/>
      <c r="O207" s="33"/>
      <c r="P207" s="33"/>
      <c r="Q207" s="33"/>
    </row>
    <row r="208" spans="1:33" ht="16.5" customHeight="1">
      <c r="A208" s="33"/>
      <c r="B208" s="33"/>
      <c r="C208" s="33"/>
      <c r="D208" s="33"/>
      <c r="E208" s="33"/>
      <c r="F208" s="33"/>
      <c r="G208" s="33"/>
      <c r="H208" s="33"/>
      <c r="I208" s="33"/>
      <c r="J208" s="33"/>
      <c r="K208" s="33"/>
      <c r="L208" s="33"/>
      <c r="M208" s="33"/>
      <c r="N208" s="33"/>
      <c r="O208" s="33"/>
      <c r="P208" s="33"/>
      <c r="Q208" s="33"/>
    </row>
    <row r="209" spans="1:17" ht="16.5" customHeight="1">
      <c r="A209" s="33"/>
      <c r="B209" s="33"/>
      <c r="C209" s="33"/>
      <c r="D209" s="33"/>
      <c r="E209" s="33"/>
      <c r="F209" s="33"/>
      <c r="G209" s="33"/>
      <c r="H209" s="33"/>
      <c r="I209" s="33"/>
      <c r="J209" s="33"/>
      <c r="K209" s="33"/>
      <c r="L209" s="33"/>
      <c r="M209" s="33"/>
      <c r="N209" s="33"/>
      <c r="O209" s="33"/>
      <c r="P209" s="33"/>
      <c r="Q209" s="33"/>
    </row>
    <row r="210" spans="1:17" ht="16.5" customHeight="1">
      <c r="A210" s="33"/>
      <c r="B210" s="33"/>
      <c r="C210" s="33"/>
      <c r="D210" s="33"/>
      <c r="E210" s="33"/>
      <c r="F210" s="33"/>
      <c r="G210" s="33"/>
      <c r="H210" s="33"/>
      <c r="I210" s="33"/>
      <c r="J210" s="33"/>
      <c r="K210" s="33"/>
      <c r="L210" s="33"/>
      <c r="M210" s="33"/>
      <c r="N210" s="33"/>
      <c r="O210" s="33"/>
      <c r="P210" s="33"/>
      <c r="Q210" s="33"/>
    </row>
    <row r="211" spans="1:17" ht="16.5" customHeight="1">
      <c r="A211" s="33"/>
      <c r="B211" s="33"/>
      <c r="C211" s="33"/>
      <c r="D211" s="33"/>
      <c r="E211" s="33"/>
      <c r="F211" s="33"/>
      <c r="G211" s="33"/>
      <c r="H211" s="33"/>
      <c r="I211" s="33"/>
      <c r="J211" s="33"/>
      <c r="K211" s="33"/>
      <c r="L211" s="33"/>
      <c r="M211" s="33"/>
      <c r="N211" s="33"/>
      <c r="O211" s="33"/>
      <c r="P211" s="33"/>
      <c r="Q211" s="33"/>
    </row>
    <row r="212" spans="1:17" ht="16.5" customHeight="1">
      <c r="A212" s="33"/>
      <c r="B212" s="33"/>
      <c r="C212" s="33"/>
      <c r="D212" s="33"/>
      <c r="E212" s="33"/>
      <c r="F212" s="33"/>
      <c r="G212" s="33"/>
      <c r="H212" s="33"/>
      <c r="I212" s="33"/>
      <c r="J212" s="33"/>
      <c r="K212" s="33"/>
      <c r="L212" s="33"/>
      <c r="M212" s="33"/>
      <c r="N212" s="33"/>
      <c r="O212" s="33"/>
      <c r="P212" s="33"/>
      <c r="Q212" s="33"/>
    </row>
    <row r="213" spans="1:17" ht="16.5" customHeight="1">
      <c r="A213" s="33"/>
      <c r="B213" s="33"/>
      <c r="C213" s="33"/>
      <c r="D213" s="33"/>
      <c r="E213" s="33"/>
      <c r="F213" s="33"/>
      <c r="G213" s="33"/>
      <c r="H213" s="33"/>
      <c r="I213" s="33"/>
      <c r="J213" s="33"/>
      <c r="K213" s="33"/>
      <c r="L213" s="33"/>
      <c r="M213" s="33"/>
      <c r="N213" s="33"/>
      <c r="O213" s="33"/>
      <c r="P213" s="33"/>
      <c r="Q213" s="33"/>
    </row>
    <row r="214" spans="1:17" ht="16.5" customHeight="1">
      <c r="A214" s="33"/>
      <c r="B214" s="33"/>
      <c r="C214" s="33"/>
      <c r="D214" s="33"/>
      <c r="E214" s="33"/>
      <c r="F214" s="33"/>
      <c r="G214" s="33"/>
      <c r="H214" s="33"/>
      <c r="I214" s="33"/>
      <c r="J214" s="33"/>
      <c r="K214" s="33"/>
      <c r="L214" s="33"/>
      <c r="M214" s="33"/>
      <c r="N214" s="33"/>
      <c r="O214" s="33"/>
      <c r="P214" s="33"/>
      <c r="Q214" s="33"/>
    </row>
    <row r="215" spans="1:17" ht="16.5" customHeight="1">
      <c r="A215" s="33"/>
      <c r="B215" s="33"/>
      <c r="C215" s="33"/>
      <c r="D215" s="33"/>
      <c r="E215" s="33"/>
      <c r="F215" s="33"/>
      <c r="G215" s="33"/>
      <c r="H215" s="33"/>
      <c r="I215" s="33"/>
      <c r="J215" s="33"/>
      <c r="K215" s="33"/>
      <c r="L215" s="33"/>
      <c r="M215" s="33"/>
      <c r="N215" s="33"/>
      <c r="O215" s="33"/>
      <c r="P215" s="33"/>
      <c r="Q215" s="33"/>
    </row>
    <row r="216" spans="1:17" ht="25.5" customHeight="1">
      <c r="A216" s="33"/>
      <c r="B216" s="33"/>
      <c r="C216" s="33"/>
      <c r="D216" s="33"/>
      <c r="E216" s="33"/>
      <c r="F216" s="33"/>
      <c r="G216" s="33"/>
      <c r="H216" s="33"/>
      <c r="I216" s="33"/>
      <c r="J216" s="33"/>
      <c r="K216" s="33"/>
      <c r="L216" s="33"/>
      <c r="M216" s="33"/>
      <c r="N216" s="33"/>
      <c r="O216" s="33"/>
      <c r="P216" s="33"/>
      <c r="Q216" s="33"/>
    </row>
    <row r="217" spans="1:17" ht="23.25" customHeight="1" thickBot="1">
      <c r="A217" s="33"/>
      <c r="B217" s="33"/>
      <c r="C217" s="33"/>
      <c r="D217" s="33"/>
      <c r="E217" s="33"/>
      <c r="F217" s="33"/>
      <c r="G217" s="33"/>
      <c r="H217" s="33"/>
      <c r="I217" s="33"/>
      <c r="J217" s="33"/>
      <c r="K217" s="33"/>
      <c r="L217" s="33"/>
      <c r="M217" s="33"/>
      <c r="N217" s="33"/>
      <c r="O217" s="33"/>
      <c r="P217" s="33"/>
      <c r="Q217" s="33"/>
    </row>
    <row r="218" spans="1:17" ht="16.5" customHeight="1" thickBot="1">
      <c r="A218" s="33"/>
      <c r="B218" s="131" t="s">
        <v>68</v>
      </c>
      <c r="C218" s="131"/>
      <c r="D218" s="131"/>
      <c r="E218" s="131"/>
      <c r="F218" s="434">
        <v>20</v>
      </c>
      <c r="G218" s="435"/>
      <c r="H218" s="134" t="s">
        <v>69</v>
      </c>
      <c r="I218" s="134"/>
      <c r="J218" s="134"/>
      <c r="K218" s="134"/>
      <c r="L218" s="33"/>
      <c r="M218" s="33"/>
      <c r="N218" s="33"/>
      <c r="O218" s="33"/>
      <c r="P218" s="33"/>
      <c r="Q218" s="33"/>
    </row>
    <row r="219" spans="1:17" ht="16.5" customHeight="1" thickBot="1">
      <c r="A219" s="33"/>
      <c r="B219" s="33"/>
      <c r="C219" s="33"/>
      <c r="D219" s="33"/>
      <c r="E219" s="33"/>
      <c r="F219" s="33"/>
      <c r="G219" s="33"/>
      <c r="H219" s="33"/>
      <c r="I219" s="33"/>
      <c r="J219" s="33"/>
      <c r="K219" s="33"/>
      <c r="L219" s="33"/>
      <c r="M219" s="33"/>
      <c r="N219" s="33"/>
      <c r="O219" s="33"/>
      <c r="P219" s="33"/>
      <c r="Q219" s="33"/>
    </row>
    <row r="220" spans="1:17" ht="16.5" customHeight="1">
      <c r="A220" s="436" t="s">
        <v>121</v>
      </c>
      <c r="B220" s="437"/>
      <c r="C220" s="437"/>
      <c r="D220" s="437"/>
      <c r="E220" s="437"/>
      <c r="F220" s="437"/>
      <c r="G220" s="437"/>
      <c r="H220" s="437"/>
      <c r="I220" s="437"/>
      <c r="J220" s="437"/>
      <c r="K220" s="437"/>
      <c r="L220" s="437"/>
      <c r="M220" s="437"/>
      <c r="N220" s="437"/>
      <c r="O220" s="437"/>
      <c r="P220" s="437"/>
      <c r="Q220" s="438"/>
    </row>
    <row r="221" spans="1:17" ht="16.5" customHeight="1">
      <c r="A221" s="439"/>
      <c r="B221" s="440"/>
      <c r="C221" s="440"/>
      <c r="D221" s="440"/>
      <c r="E221" s="440"/>
      <c r="F221" s="440"/>
      <c r="G221" s="440"/>
      <c r="H221" s="440"/>
      <c r="I221" s="440"/>
      <c r="J221" s="440"/>
      <c r="K221" s="440"/>
      <c r="L221" s="440"/>
      <c r="M221" s="440"/>
      <c r="N221" s="440"/>
      <c r="O221" s="440"/>
      <c r="P221" s="440"/>
      <c r="Q221" s="441"/>
    </row>
    <row r="222" spans="1:17" ht="16.5" customHeight="1">
      <c r="A222" s="439"/>
      <c r="B222" s="440"/>
      <c r="C222" s="440"/>
      <c r="D222" s="440"/>
      <c r="E222" s="440"/>
      <c r="F222" s="440"/>
      <c r="G222" s="440"/>
      <c r="H222" s="440"/>
      <c r="I222" s="440"/>
      <c r="J222" s="440"/>
      <c r="K222" s="440"/>
      <c r="L222" s="440"/>
      <c r="M222" s="440"/>
      <c r="N222" s="440"/>
      <c r="O222" s="440"/>
      <c r="P222" s="440"/>
      <c r="Q222" s="441"/>
    </row>
    <row r="223" spans="1:17" ht="16.5" customHeight="1">
      <c r="A223" s="439"/>
      <c r="B223" s="440"/>
      <c r="C223" s="440"/>
      <c r="D223" s="440"/>
      <c r="E223" s="440"/>
      <c r="F223" s="440"/>
      <c r="G223" s="440"/>
      <c r="H223" s="440"/>
      <c r="I223" s="440"/>
      <c r="J223" s="440"/>
      <c r="K223" s="440"/>
      <c r="L223" s="440"/>
      <c r="M223" s="440"/>
      <c r="N223" s="440"/>
      <c r="O223" s="440"/>
      <c r="P223" s="440"/>
      <c r="Q223" s="441"/>
    </row>
    <row r="224" spans="1:17" ht="16.5" customHeight="1" thickBot="1">
      <c r="A224" s="442"/>
      <c r="B224" s="443"/>
      <c r="C224" s="443"/>
      <c r="D224" s="443"/>
      <c r="E224" s="443"/>
      <c r="F224" s="443"/>
      <c r="G224" s="443"/>
      <c r="H224" s="443"/>
      <c r="I224" s="443"/>
      <c r="J224" s="443"/>
      <c r="K224" s="443"/>
      <c r="L224" s="443"/>
      <c r="M224" s="443"/>
      <c r="N224" s="443"/>
      <c r="O224" s="443"/>
      <c r="P224" s="443"/>
      <c r="Q224" s="444"/>
    </row>
    <row r="225" spans="1:17">
      <c r="A225" s="33"/>
      <c r="B225" s="33"/>
      <c r="C225" s="33"/>
      <c r="D225" s="33"/>
      <c r="E225" s="33"/>
      <c r="F225" s="33"/>
      <c r="G225" s="33"/>
      <c r="H225" s="33"/>
      <c r="I225" s="33"/>
      <c r="J225" s="33"/>
      <c r="K225" s="33"/>
      <c r="L225" s="33"/>
      <c r="M225" s="33"/>
      <c r="N225" s="33"/>
      <c r="O225" s="33"/>
      <c r="P225" s="33"/>
      <c r="Q225" s="33"/>
    </row>
    <row r="226" spans="1:17" ht="15.75" customHeight="1">
      <c r="A226" s="4" t="s">
        <v>81</v>
      </c>
      <c r="B226" s="4"/>
      <c r="G226" s="445" t="s">
        <v>84</v>
      </c>
      <c r="H226" s="445"/>
      <c r="I226" s="445"/>
      <c r="J226" s="445"/>
      <c r="K226" s="445"/>
      <c r="L226" s="445"/>
      <c r="M226" s="445"/>
      <c r="N226" s="445"/>
      <c r="O226" s="445"/>
      <c r="P226" s="445"/>
    </row>
    <row r="227" spans="1:17" ht="15.75" customHeight="1">
      <c r="A227" s="22"/>
      <c r="B227" s="22"/>
      <c r="C227" s="22"/>
      <c r="D227" s="22"/>
      <c r="E227" s="22"/>
      <c r="F227" s="22"/>
      <c r="G227" s="445"/>
      <c r="H227" s="445"/>
      <c r="I227" s="445"/>
      <c r="J227" s="445"/>
      <c r="K227" s="445"/>
      <c r="L227" s="445"/>
      <c r="M227" s="445"/>
      <c r="N227" s="445"/>
      <c r="O227" s="445"/>
      <c r="P227" s="445"/>
      <c r="Q227" s="22"/>
    </row>
    <row r="228" spans="1:17" ht="15.75" customHeight="1" thickBot="1">
      <c r="A228" s="214" t="s">
        <v>21</v>
      </c>
      <c r="B228" s="215"/>
      <c r="C228" s="215"/>
      <c r="D228" s="257"/>
      <c r="E228" s="258"/>
      <c r="F228" s="10"/>
      <c r="G228" s="10"/>
      <c r="H228" s="10"/>
      <c r="I228" s="10"/>
      <c r="J228" s="10"/>
    </row>
    <row r="229" spans="1:17" ht="15.75" customHeight="1" thickBot="1">
      <c r="A229" s="277" t="s">
        <v>23</v>
      </c>
      <c r="B229" s="277"/>
      <c r="C229" s="256"/>
      <c r="D229" s="376" t="s">
        <v>98</v>
      </c>
      <c r="E229" s="377"/>
      <c r="J229" s="203" t="s">
        <v>3</v>
      </c>
      <c r="K229" s="203"/>
      <c r="L229">
        <v>110</v>
      </c>
    </row>
    <row r="230" spans="1:17" ht="15.75" customHeight="1">
      <c r="A230" s="386" t="s">
        <v>99</v>
      </c>
      <c r="B230" s="286"/>
      <c r="C230" s="286"/>
      <c r="D230" s="286"/>
      <c r="E230" s="286"/>
      <c r="F230" s="286"/>
      <c r="G230" s="286"/>
      <c r="H230" s="286"/>
      <c r="I230" s="286"/>
      <c r="J230" s="286"/>
      <c r="K230" s="286"/>
      <c r="L230" s="286"/>
      <c r="M230" s="286"/>
      <c r="N230" s="286"/>
      <c r="O230" s="286"/>
      <c r="P230" s="286"/>
      <c r="Q230" s="410"/>
    </row>
    <row r="231" spans="1:17" ht="15.75" customHeight="1">
      <c r="A231" s="411"/>
      <c r="B231" s="289"/>
      <c r="C231" s="289"/>
      <c r="D231" s="289"/>
      <c r="E231" s="289"/>
      <c r="F231" s="289"/>
      <c r="G231" s="289"/>
      <c r="H231" s="289"/>
      <c r="I231" s="289"/>
      <c r="J231" s="289"/>
      <c r="K231" s="289"/>
      <c r="L231" s="289"/>
      <c r="M231" s="289"/>
      <c r="N231" s="289"/>
      <c r="O231" s="289"/>
      <c r="P231" s="289"/>
      <c r="Q231" s="412"/>
    </row>
    <row r="232" spans="1:17" ht="15.75" customHeight="1" thickBot="1">
      <c r="A232" s="413"/>
      <c r="B232" s="382"/>
      <c r="C232" s="382"/>
      <c r="D232" s="382"/>
      <c r="E232" s="382"/>
      <c r="F232" s="382"/>
      <c r="G232" s="382"/>
      <c r="H232" s="382"/>
      <c r="I232" s="382"/>
      <c r="J232" s="382"/>
      <c r="K232" s="382"/>
      <c r="L232" s="382"/>
      <c r="M232" s="382"/>
      <c r="N232" s="382"/>
      <c r="O232" s="382"/>
      <c r="P232" s="382"/>
      <c r="Q232" s="414"/>
    </row>
    <row r="233" spans="1:17" ht="15.75" customHeight="1">
      <c r="A233" s="220" t="s">
        <v>4</v>
      </c>
      <c r="B233" s="221"/>
      <c r="C233" s="221"/>
      <c r="D233" s="208" t="s">
        <v>36</v>
      </c>
      <c r="E233" s="208" t="s">
        <v>37</v>
      </c>
      <c r="F233" s="208" t="s">
        <v>5</v>
      </c>
      <c r="G233" s="208" t="s">
        <v>6</v>
      </c>
      <c r="H233" s="208" t="s">
        <v>7</v>
      </c>
      <c r="I233" s="208" t="s">
        <v>8</v>
      </c>
      <c r="J233" s="208" t="s">
        <v>9</v>
      </c>
      <c r="K233" s="208"/>
      <c r="L233" s="210" t="s">
        <v>10</v>
      </c>
      <c r="M233" s="210"/>
      <c r="N233" s="210" t="s">
        <v>11</v>
      </c>
      <c r="O233" s="210"/>
      <c r="P233" s="210" t="s">
        <v>12</v>
      </c>
      <c r="Q233" s="212"/>
    </row>
    <row r="234" spans="1:17" ht="15.75" customHeight="1" thickBot="1">
      <c r="A234" s="222"/>
      <c r="B234" s="223"/>
      <c r="C234" s="223"/>
      <c r="D234" s="209"/>
      <c r="E234" s="209"/>
      <c r="F234" s="209"/>
      <c r="G234" s="209"/>
      <c r="H234" s="209"/>
      <c r="I234" s="209"/>
      <c r="J234" s="209"/>
      <c r="K234" s="209"/>
      <c r="L234" s="211"/>
      <c r="M234" s="211"/>
      <c r="N234" s="211"/>
      <c r="O234" s="211"/>
      <c r="P234" s="211"/>
      <c r="Q234" s="213"/>
    </row>
    <row r="235" spans="1:17" ht="15.75" customHeight="1" thickBot="1">
      <c r="A235" s="183" t="s">
        <v>20</v>
      </c>
      <c r="B235" s="229"/>
      <c r="C235" s="184"/>
      <c r="D235" s="184"/>
      <c r="E235" s="229"/>
      <c r="F235" s="184"/>
      <c r="G235" s="229"/>
      <c r="H235" s="229"/>
      <c r="I235" s="184"/>
      <c r="J235" s="229"/>
      <c r="K235" s="229"/>
      <c r="L235" s="184"/>
      <c r="M235" s="184"/>
      <c r="N235" s="184"/>
      <c r="O235" s="185"/>
      <c r="P235" s="407"/>
      <c r="Q235" s="408"/>
    </row>
    <row r="236" spans="1:17" ht="15.75" customHeight="1" thickBot="1">
      <c r="A236" s="86" t="s">
        <v>89</v>
      </c>
      <c r="B236" s="69" t="str">
        <f>IF(A236="","","～")</f>
        <v>～</v>
      </c>
      <c r="C236" s="73" t="s">
        <v>22</v>
      </c>
      <c r="D236" s="74">
        <v>12</v>
      </c>
      <c r="E236" s="58">
        <f>IF(A236="","",ROUND(D236/60,2))</f>
        <v>0.2</v>
      </c>
      <c r="F236" s="75">
        <v>13</v>
      </c>
      <c r="G236" s="71">
        <f>IF(F236="","",ROUND(D236/1000/60/((F236/1000)^2*PI()/4),2))</f>
        <v>1.51</v>
      </c>
      <c r="H236" s="14">
        <f>IF(I236="","",ROUND(J236/I236*1000,0))</f>
        <v>229</v>
      </c>
      <c r="I236" s="75">
        <v>4</v>
      </c>
      <c r="J236" s="369">
        <f>IF(F236="","",ROUND(IF(F236&lt;=50,(0.0126+((0.01739-0.1087*(F236/1000))/(G236)^(1/2)))*(I236/(F236/1000))*(G236^2/(2*9.8)),10.666*$L$227^(-1.85)*(F236/1000)^(-4.87)*(D236/(1000*60))^1.85*I236),3))</f>
        <v>0.91600000000000004</v>
      </c>
      <c r="K236" s="403"/>
      <c r="L236" s="362">
        <v>1.5</v>
      </c>
      <c r="M236" s="363"/>
      <c r="N236" s="404">
        <v>3</v>
      </c>
      <c r="O236" s="405"/>
      <c r="P236" s="406">
        <f>IF(A236="","",J236+L236+N236)</f>
        <v>5.4160000000000004</v>
      </c>
      <c r="Q236" s="207"/>
    </row>
    <row r="237" spans="1:17" ht="15.75" customHeight="1" thickBot="1">
      <c r="A237" s="86" t="s">
        <v>22</v>
      </c>
      <c r="B237" s="70" t="str">
        <f t="shared" ref="B237" si="0">IF(A237="","","～")</f>
        <v>～</v>
      </c>
      <c r="C237" s="73" t="s">
        <v>100</v>
      </c>
      <c r="D237" s="59">
        <f>IF(A237="","",$D236)</f>
        <v>12</v>
      </c>
      <c r="E237" s="68">
        <f t="shared" ref="E237" si="1">IF(A237="","",ROUND(D237/60,2))</f>
        <v>0.2</v>
      </c>
      <c r="F237" s="75">
        <v>20</v>
      </c>
      <c r="G237" s="72">
        <f t="shared" ref="G237" si="2">IF(F237="","",ROUND(D237/1000/60/((F237/1000)^2*PI()/4),2))</f>
        <v>0.64</v>
      </c>
      <c r="H237" s="15">
        <f t="shared" ref="H237" si="3">IF(I237="","",ROUND(J237/I237*1000,0))</f>
        <v>33</v>
      </c>
      <c r="I237" s="75">
        <v>6.5</v>
      </c>
      <c r="J237" s="360">
        <f t="shared" ref="J237" si="4">IF(F237="","",ROUND(IF(F237&lt;=50,(0.0126+((0.01739-0.1087*(F237/1000))/(G237)^(1/2)))*(I237/(F237/1000))*(G237^2/(2*9.8)),10.666*$L$227^(-1.85)*(F237/1000)^(-4.87)*(D237/(1000*60))^1.85*I237),3))</f>
        <v>0.215</v>
      </c>
      <c r="K237" s="361"/>
      <c r="L237" s="362">
        <v>3.5</v>
      </c>
      <c r="M237" s="363"/>
      <c r="N237" s="433"/>
      <c r="O237" s="365"/>
      <c r="P237" s="141">
        <f>IF(A237="","",J237+L237+N237)</f>
        <v>3.7149999999999999</v>
      </c>
      <c r="Q237" s="142"/>
    </row>
    <row r="238" spans="1:17" ht="15.75" customHeight="1">
      <c r="A238" s="87"/>
      <c r="B238" s="13" t="str">
        <f t="shared" ref="B238:B240" si="5">IF(A238="","","～")</f>
        <v/>
      </c>
      <c r="C238" s="63"/>
      <c r="D238" s="6" t="str">
        <f t="shared" ref="D238:D240" si="6">IF(A238="","",$D237)</f>
        <v/>
      </c>
      <c r="E238" s="6" t="str">
        <f t="shared" ref="E238:E240" si="7">IF(A238="","",ROUND(D238/60,2))</f>
        <v/>
      </c>
      <c r="F238" s="7"/>
      <c r="G238" s="11" t="str">
        <f t="shared" ref="G238:G240" si="8">IF(F238="","",ROUND(D238/1000/60/((F238/1000)^2*PI()/4),2))</f>
        <v/>
      </c>
      <c r="H238" s="11" t="str">
        <f t="shared" ref="H238:H240" si="9">IF(I238="","",ROUND(J238/I238*1000,0))</f>
        <v/>
      </c>
      <c r="I238" s="7"/>
      <c r="J238" s="242" t="str">
        <f t="shared" ref="J238:J240" si="10">IF(F238="","",ROUND(IF(F238&lt;=50,(0.0126+((0.01739-0.1087*(F238/1000))/(G238)^(1/2)))*(I238/(F238/1000))*(G238^2/(2*9.8)),10.666*$L$229^(-1.85)*(F238/1000)^(-4.87)*(D238/(1000*60))^1.85*I238),3))</f>
        <v/>
      </c>
      <c r="K238" s="242"/>
      <c r="L238" s="365"/>
      <c r="M238" s="365"/>
      <c r="N238" s="358"/>
      <c r="O238" s="358"/>
      <c r="P238" s="141" t="str">
        <f t="shared" ref="P238:P240" si="11">IF(A238="","",J238+L238+N238)</f>
        <v/>
      </c>
      <c r="Q238" s="142"/>
    </row>
    <row r="239" spans="1:17" ht="15.75" customHeight="1">
      <c r="A239" s="88"/>
      <c r="B239" s="13" t="str">
        <f t="shared" si="5"/>
        <v/>
      </c>
      <c r="C239" s="64"/>
      <c r="D239" s="6" t="str">
        <f t="shared" si="6"/>
        <v/>
      </c>
      <c r="E239" s="6" t="str">
        <f t="shared" si="7"/>
        <v/>
      </c>
      <c r="F239" s="5"/>
      <c r="G239" s="11" t="str">
        <f t="shared" si="8"/>
        <v/>
      </c>
      <c r="H239" s="11" t="str">
        <f t="shared" si="9"/>
        <v/>
      </c>
      <c r="I239" s="5"/>
      <c r="J239" s="242" t="str">
        <f t="shared" si="10"/>
        <v/>
      </c>
      <c r="K239" s="242"/>
      <c r="L239" s="358"/>
      <c r="M239" s="358"/>
      <c r="N239" s="358"/>
      <c r="O239" s="358"/>
      <c r="P239" s="141" t="str">
        <f t="shared" si="11"/>
        <v/>
      </c>
      <c r="Q239" s="142"/>
    </row>
    <row r="240" spans="1:17" ht="15.75" customHeight="1">
      <c r="A240" s="88"/>
      <c r="B240" s="13" t="str">
        <f t="shared" si="5"/>
        <v/>
      </c>
      <c r="C240" s="64"/>
      <c r="D240" s="6" t="str">
        <f t="shared" si="6"/>
        <v/>
      </c>
      <c r="E240" s="6" t="str">
        <f t="shared" si="7"/>
        <v/>
      </c>
      <c r="F240" s="5"/>
      <c r="G240" s="11" t="str">
        <f t="shared" si="8"/>
        <v/>
      </c>
      <c r="H240" s="11" t="str">
        <f t="shared" si="9"/>
        <v/>
      </c>
      <c r="I240" s="5"/>
      <c r="J240" s="242" t="str">
        <f t="shared" si="10"/>
        <v/>
      </c>
      <c r="K240" s="242"/>
      <c r="L240" s="358"/>
      <c r="M240" s="358"/>
      <c r="N240" s="358"/>
      <c r="O240" s="358"/>
      <c r="P240" s="141" t="str">
        <f t="shared" si="11"/>
        <v/>
      </c>
      <c r="Q240" s="142"/>
    </row>
    <row r="241" spans="1:17" ht="15.75" customHeight="1" thickBot="1">
      <c r="A241" s="224" t="s">
        <v>13</v>
      </c>
      <c r="B241" s="225"/>
      <c r="C241" s="225"/>
      <c r="D241" s="225"/>
      <c r="E241" s="225"/>
      <c r="F241" s="225"/>
      <c r="G241" s="225"/>
      <c r="H241" s="225"/>
      <c r="I241" s="200"/>
      <c r="J241" s="199">
        <f>SUM(J236:K240)</f>
        <v>1.131</v>
      </c>
      <c r="K241" s="200"/>
      <c r="L241" s="199">
        <f>SUM(L236:M240)</f>
        <v>5</v>
      </c>
      <c r="M241" s="200"/>
      <c r="N241" s="199">
        <f>SUM(N236:O240)</f>
        <v>3</v>
      </c>
      <c r="O241" s="200"/>
      <c r="P241" s="201">
        <f>SUM(P235:Q240)</f>
        <v>9.1310000000000002</v>
      </c>
      <c r="Q241" s="202"/>
    </row>
    <row r="242" spans="1:17" ht="15.75" customHeight="1">
      <c r="A242" s="161" t="s">
        <v>14</v>
      </c>
      <c r="B242" s="162"/>
      <c r="C242" s="163"/>
      <c r="D242" s="167" t="s">
        <v>36</v>
      </c>
      <c r="E242" s="167" t="s">
        <v>37</v>
      </c>
      <c r="F242" s="169" t="s">
        <v>5</v>
      </c>
      <c r="G242" s="171" t="s">
        <v>6</v>
      </c>
      <c r="H242" s="173"/>
      <c r="I242" s="174"/>
      <c r="J242" s="179" t="s">
        <v>58</v>
      </c>
      <c r="K242" s="180"/>
      <c r="L242" s="419" t="s">
        <v>112</v>
      </c>
      <c r="M242" s="420"/>
      <c r="N242" s="420"/>
      <c r="O242" s="420"/>
      <c r="P242" s="420"/>
      <c r="Q242" s="421"/>
    </row>
    <row r="243" spans="1:17" ht="15.75" customHeight="1" thickBot="1">
      <c r="A243" s="431"/>
      <c r="B243" s="350"/>
      <c r="C243" s="351"/>
      <c r="D243" s="353"/>
      <c r="E243" s="353"/>
      <c r="F243" s="355"/>
      <c r="G243" s="432"/>
      <c r="H243" s="175"/>
      <c r="I243" s="176"/>
      <c r="J243" s="322"/>
      <c r="K243" s="323"/>
      <c r="L243" s="422"/>
      <c r="M243" s="423"/>
      <c r="N243" s="423"/>
      <c r="O243" s="423"/>
      <c r="P243" s="423"/>
      <c r="Q243" s="424"/>
    </row>
    <row r="244" spans="1:17" ht="15.75" customHeight="1" thickBot="1">
      <c r="A244" s="428" t="s">
        <v>111</v>
      </c>
      <c r="B244" s="334"/>
      <c r="C244" s="334"/>
      <c r="D244" s="96">
        <f>IF(A244="","",D236)</f>
        <v>12</v>
      </c>
      <c r="E244" s="96">
        <f t="shared" ref="E244:E247" si="12">IF(A244="","",ROUND(D244/60,2))</f>
        <v>0.2</v>
      </c>
      <c r="F244" s="97">
        <v>20</v>
      </c>
      <c r="G244" s="98">
        <f t="shared" ref="G244:G247" si="13">IF(F244="","",ROUND(D244/1000/60/((F244/1000)^2*PI()/4),2))</f>
        <v>0.64</v>
      </c>
      <c r="H244" s="319"/>
      <c r="I244" s="319"/>
      <c r="J244" s="429">
        <v>0.92</v>
      </c>
      <c r="K244" s="430"/>
      <c r="L244" s="423"/>
      <c r="M244" s="423"/>
      <c r="N244" s="423"/>
      <c r="O244" s="423"/>
      <c r="P244" s="423"/>
      <c r="Q244" s="424"/>
    </row>
    <row r="245" spans="1:17" ht="15.75" customHeight="1">
      <c r="A245" s="395"/>
      <c r="B245" s="396"/>
      <c r="C245" s="396"/>
      <c r="D245" s="8" t="str">
        <f>IF(A245="","",D236)</f>
        <v/>
      </c>
      <c r="E245" s="8" t="str">
        <f t="shared" si="12"/>
        <v/>
      </c>
      <c r="F245" s="7"/>
      <c r="G245" s="14" t="str">
        <f t="shared" si="13"/>
        <v/>
      </c>
      <c r="H245" s="175"/>
      <c r="I245" s="176"/>
      <c r="J245" s="312"/>
      <c r="K245" s="313"/>
      <c r="L245" s="422"/>
      <c r="M245" s="423"/>
      <c r="N245" s="423"/>
      <c r="O245" s="423"/>
      <c r="P245" s="423"/>
      <c r="Q245" s="424"/>
    </row>
    <row r="246" spans="1:17" ht="15.75" customHeight="1">
      <c r="A246" s="399"/>
      <c r="B246" s="400"/>
      <c r="C246" s="400"/>
      <c r="D246" s="6" t="str">
        <f>IF(A246="","",D236)</f>
        <v/>
      </c>
      <c r="E246" s="6" t="str">
        <f t="shared" si="12"/>
        <v/>
      </c>
      <c r="F246" s="5"/>
      <c r="G246" s="15" t="str">
        <f t="shared" si="13"/>
        <v/>
      </c>
      <c r="H246" s="175"/>
      <c r="I246" s="176"/>
      <c r="J246" s="401"/>
      <c r="K246" s="402"/>
      <c r="L246" s="422"/>
      <c r="M246" s="423"/>
      <c r="N246" s="423"/>
      <c r="O246" s="423"/>
      <c r="P246" s="423"/>
      <c r="Q246" s="424"/>
    </row>
    <row r="247" spans="1:17" ht="15.75" customHeight="1" thickBot="1">
      <c r="A247" s="399"/>
      <c r="B247" s="400"/>
      <c r="C247" s="400"/>
      <c r="D247" s="6" t="str">
        <f>IF(A247="","",D236)</f>
        <v/>
      </c>
      <c r="E247" s="6" t="str">
        <f t="shared" si="12"/>
        <v/>
      </c>
      <c r="F247" s="5"/>
      <c r="G247" s="15" t="str">
        <f t="shared" si="13"/>
        <v/>
      </c>
      <c r="H247" s="177"/>
      <c r="I247" s="178"/>
      <c r="J247" s="401"/>
      <c r="K247" s="402"/>
      <c r="L247" s="422"/>
      <c r="M247" s="423"/>
      <c r="N247" s="423"/>
      <c r="O247" s="423"/>
      <c r="P247" s="423"/>
      <c r="Q247" s="424"/>
    </row>
    <row r="248" spans="1:17" ht="15.75" customHeight="1" thickBot="1">
      <c r="A248" s="135" t="s">
        <v>13</v>
      </c>
      <c r="B248" s="136"/>
      <c r="C248" s="136"/>
      <c r="D248" s="136"/>
      <c r="E248" s="136"/>
      <c r="F248" s="136"/>
      <c r="G248" s="136"/>
      <c r="H248" s="136"/>
      <c r="I248" s="137"/>
      <c r="J248" s="138">
        <f>SUM(J244:J247)</f>
        <v>0.92</v>
      </c>
      <c r="K248" s="139"/>
      <c r="L248" s="425"/>
      <c r="M248" s="426"/>
      <c r="N248" s="426"/>
      <c r="O248" s="426"/>
      <c r="P248" s="426"/>
      <c r="Q248" s="427"/>
    </row>
    <row r="249" spans="1:17" ht="15.75" customHeight="1" thickBot="1">
      <c r="A249" s="145" t="s">
        <v>19</v>
      </c>
      <c r="B249" s="146"/>
      <c r="C249" s="146"/>
      <c r="D249" s="146"/>
      <c r="E249" s="146"/>
      <c r="F249" s="146"/>
      <c r="G249" s="146"/>
      <c r="H249" s="146"/>
      <c r="I249" s="146"/>
      <c r="J249" s="146" t="str">
        <f>IF(D229="","","給水系統  "&amp;D229)</f>
        <v>給水系統  ①～B</v>
      </c>
      <c r="K249" s="146"/>
      <c r="L249" s="146"/>
      <c r="M249" s="146"/>
      <c r="N249" s="147"/>
      <c r="O249" s="148">
        <f>P241+J248</f>
        <v>10.051</v>
      </c>
      <c r="P249" s="149"/>
      <c r="Q249" s="150"/>
    </row>
    <row r="250" spans="1:17" ht="15.75" customHeight="1">
      <c r="A250" s="409" t="s">
        <v>60</v>
      </c>
      <c r="B250" s="387"/>
      <c r="C250" s="387"/>
      <c r="D250" s="387"/>
      <c r="E250" s="387"/>
      <c r="F250" s="387"/>
      <c r="G250" s="387"/>
      <c r="H250" s="387"/>
      <c r="I250" s="387"/>
      <c r="J250" s="387"/>
      <c r="K250" s="387"/>
      <c r="L250" s="387"/>
      <c r="M250" s="387"/>
      <c r="N250" s="387"/>
      <c r="O250" s="387"/>
      <c r="P250" s="387"/>
      <c r="Q250" s="388"/>
    </row>
    <row r="251" spans="1:17" ht="15.75" customHeight="1">
      <c r="A251" s="389"/>
      <c r="B251" s="390"/>
      <c r="C251" s="390"/>
      <c r="D251" s="390"/>
      <c r="E251" s="390"/>
      <c r="F251" s="390"/>
      <c r="G251" s="390"/>
      <c r="H251" s="390"/>
      <c r="I251" s="390"/>
      <c r="J251" s="390"/>
      <c r="K251" s="390"/>
      <c r="L251" s="390"/>
      <c r="M251" s="390"/>
      <c r="N251" s="390"/>
      <c r="O251" s="390"/>
      <c r="P251" s="390"/>
      <c r="Q251" s="391"/>
    </row>
    <row r="252" spans="1:17" ht="11.25" customHeight="1" thickBot="1">
      <c r="A252" s="392"/>
      <c r="B252" s="393"/>
      <c r="C252" s="393"/>
      <c r="D252" s="393"/>
      <c r="E252" s="393"/>
      <c r="F252" s="393"/>
      <c r="G252" s="393"/>
      <c r="H252" s="393"/>
      <c r="I252" s="393"/>
      <c r="J252" s="393"/>
      <c r="K252" s="393"/>
      <c r="L252" s="393"/>
      <c r="M252" s="393"/>
      <c r="N252" s="393"/>
      <c r="O252" s="393"/>
      <c r="P252" s="393"/>
      <c r="Q252" s="394"/>
    </row>
    <row r="253" spans="1:17" ht="11.25" customHeight="1">
      <c r="A253" s="23"/>
      <c r="B253" s="23"/>
      <c r="C253" s="23"/>
      <c r="D253" s="23"/>
      <c r="E253" s="23"/>
      <c r="F253" s="23"/>
      <c r="G253" s="23"/>
      <c r="H253" s="23"/>
      <c r="I253" s="23"/>
      <c r="J253" s="23"/>
      <c r="K253" s="23"/>
      <c r="L253" s="23"/>
      <c r="M253" s="23"/>
      <c r="N253" s="23"/>
      <c r="O253" s="23"/>
      <c r="P253" s="23"/>
      <c r="Q253" s="23"/>
    </row>
    <row r="254" spans="1:17" ht="15.75" customHeight="1">
      <c r="A254" s="23"/>
      <c r="B254" s="23"/>
      <c r="C254" s="23"/>
      <c r="D254" s="23"/>
      <c r="E254" s="23"/>
      <c r="F254" s="23"/>
      <c r="G254" s="23"/>
      <c r="H254" s="23"/>
      <c r="I254" s="23"/>
      <c r="J254" s="23"/>
      <c r="K254" s="23"/>
      <c r="L254" s="23"/>
      <c r="M254" s="23"/>
      <c r="N254" s="23"/>
      <c r="O254" s="23"/>
      <c r="P254" s="23"/>
      <c r="Q254" s="23"/>
    </row>
    <row r="255" spans="1:17" ht="15.75" customHeight="1" thickBot="1">
      <c r="A255" s="214" t="s">
        <v>21</v>
      </c>
      <c r="B255" s="215"/>
      <c r="C255" s="215"/>
      <c r="D255" s="257"/>
      <c r="E255" s="258"/>
      <c r="F255" s="10"/>
      <c r="G255" s="10"/>
      <c r="H255" s="10"/>
      <c r="I255" s="10"/>
      <c r="J255" s="10"/>
    </row>
    <row r="256" spans="1:17" ht="15.75" customHeight="1" thickBot="1">
      <c r="A256" s="277" t="s">
        <v>23</v>
      </c>
      <c r="B256" s="277"/>
      <c r="C256" s="256"/>
      <c r="D256" s="376" t="s">
        <v>102</v>
      </c>
      <c r="E256" s="377"/>
      <c r="J256" s="203" t="s">
        <v>3</v>
      </c>
      <c r="K256" s="203"/>
      <c r="L256">
        <v>110</v>
      </c>
    </row>
    <row r="257" spans="1:17" ht="15.75" customHeight="1">
      <c r="A257" s="386" t="s">
        <v>103</v>
      </c>
      <c r="B257" s="286"/>
      <c r="C257" s="286"/>
      <c r="D257" s="286"/>
      <c r="E257" s="286"/>
      <c r="F257" s="286"/>
      <c r="G257" s="286"/>
      <c r="H257" s="286"/>
      <c r="I257" s="286"/>
      <c r="J257" s="286"/>
      <c r="K257" s="286"/>
      <c r="L257" s="286"/>
      <c r="M257" s="286"/>
      <c r="N257" s="286"/>
      <c r="O257" s="286"/>
      <c r="P257" s="286"/>
      <c r="Q257" s="410"/>
    </row>
    <row r="258" spans="1:17" ht="15.75" customHeight="1">
      <c r="A258" s="411"/>
      <c r="B258" s="289"/>
      <c r="C258" s="289"/>
      <c r="D258" s="289"/>
      <c r="E258" s="289"/>
      <c r="F258" s="289"/>
      <c r="G258" s="289"/>
      <c r="H258" s="289"/>
      <c r="I258" s="289"/>
      <c r="J258" s="289"/>
      <c r="K258" s="289"/>
      <c r="L258" s="289"/>
      <c r="M258" s="289"/>
      <c r="N258" s="289"/>
      <c r="O258" s="289"/>
      <c r="P258" s="289"/>
      <c r="Q258" s="412"/>
    </row>
    <row r="259" spans="1:17" ht="15.75" customHeight="1" thickBot="1">
      <c r="A259" s="413"/>
      <c r="B259" s="382"/>
      <c r="C259" s="382"/>
      <c r="D259" s="382"/>
      <c r="E259" s="382"/>
      <c r="F259" s="382"/>
      <c r="G259" s="382"/>
      <c r="H259" s="382"/>
      <c r="I259" s="382"/>
      <c r="J259" s="382"/>
      <c r="K259" s="382"/>
      <c r="L259" s="382"/>
      <c r="M259" s="382"/>
      <c r="N259" s="382"/>
      <c r="O259" s="382"/>
      <c r="P259" s="382"/>
      <c r="Q259" s="414"/>
    </row>
    <row r="260" spans="1:17" ht="15.75" customHeight="1">
      <c r="A260" s="220" t="s">
        <v>4</v>
      </c>
      <c r="B260" s="221"/>
      <c r="C260" s="221"/>
      <c r="D260" s="208" t="s">
        <v>36</v>
      </c>
      <c r="E260" s="208" t="s">
        <v>37</v>
      </c>
      <c r="F260" s="208" t="s">
        <v>5</v>
      </c>
      <c r="G260" s="208" t="s">
        <v>6</v>
      </c>
      <c r="H260" s="208" t="s">
        <v>7</v>
      </c>
      <c r="I260" s="208" t="s">
        <v>8</v>
      </c>
      <c r="J260" s="208" t="s">
        <v>9</v>
      </c>
      <c r="K260" s="208"/>
      <c r="L260" s="210" t="s">
        <v>10</v>
      </c>
      <c r="M260" s="210"/>
      <c r="N260" s="210" t="s">
        <v>11</v>
      </c>
      <c r="O260" s="210"/>
      <c r="P260" s="210" t="s">
        <v>12</v>
      </c>
      <c r="Q260" s="212"/>
    </row>
    <row r="261" spans="1:17" ht="15.75" customHeight="1" thickBot="1">
      <c r="A261" s="222"/>
      <c r="B261" s="223"/>
      <c r="C261" s="223"/>
      <c r="D261" s="209"/>
      <c r="E261" s="209"/>
      <c r="F261" s="209"/>
      <c r="G261" s="209"/>
      <c r="H261" s="209"/>
      <c r="I261" s="209"/>
      <c r="J261" s="209"/>
      <c r="K261" s="209"/>
      <c r="L261" s="211"/>
      <c r="M261" s="211"/>
      <c r="N261" s="211"/>
      <c r="O261" s="211"/>
      <c r="P261" s="211"/>
      <c r="Q261" s="213"/>
    </row>
    <row r="262" spans="1:17" ht="15.75" customHeight="1" thickBot="1">
      <c r="A262" s="183" t="s">
        <v>20</v>
      </c>
      <c r="B262" s="229"/>
      <c r="C262" s="184"/>
      <c r="D262" s="184"/>
      <c r="E262" s="229"/>
      <c r="F262" s="184"/>
      <c r="G262" s="229"/>
      <c r="H262" s="229"/>
      <c r="I262" s="184"/>
      <c r="J262" s="229"/>
      <c r="K262" s="229"/>
      <c r="L262" s="184"/>
      <c r="M262" s="184"/>
      <c r="N262" s="184"/>
      <c r="O262" s="185"/>
      <c r="P262" s="407"/>
      <c r="Q262" s="408"/>
    </row>
    <row r="263" spans="1:17" ht="15.75" customHeight="1" thickBot="1">
      <c r="A263" s="86" t="s">
        <v>91</v>
      </c>
      <c r="B263" s="69" t="str">
        <f>IF(A263="","","～")</f>
        <v>～</v>
      </c>
      <c r="C263" s="73" t="s">
        <v>101</v>
      </c>
      <c r="D263" s="74">
        <v>20</v>
      </c>
      <c r="E263" s="58">
        <f>IF(A263="","",ROUND(D263/60,2))</f>
        <v>0.33</v>
      </c>
      <c r="F263" s="75">
        <v>13</v>
      </c>
      <c r="G263" s="71">
        <f>IF(F263="","",ROUND(D263/1000/60/((F263/1000)^2*PI()/4),2))</f>
        <v>2.5099999999999998</v>
      </c>
      <c r="H263" s="14">
        <f>IF(I263="","",ROUND(J263/I263*1000,0))</f>
        <v>561</v>
      </c>
      <c r="I263" s="75">
        <v>2</v>
      </c>
      <c r="J263" s="369">
        <f>IF(F263="","",ROUND(IF(F263&lt;=50,(0.0126+((0.01739-0.1087*(F263/1000))/(G263)^(1/2)))*(I263/(F263/1000))*(G263^2/(2*9.8)),10.666*$L$227^(-1.85)*(F263/1000)^(-4.87)*(D263/(1000*60))^1.85*I263),3))</f>
        <v>1.1220000000000001</v>
      </c>
      <c r="K263" s="403"/>
      <c r="L263" s="362">
        <v>1.5</v>
      </c>
      <c r="M263" s="363"/>
      <c r="N263" s="404">
        <v>3</v>
      </c>
      <c r="O263" s="405"/>
      <c r="P263" s="406">
        <f t="shared" ref="P263:P267" si="14">IF(A263="","",J263+L263+N263)</f>
        <v>5.6219999999999999</v>
      </c>
      <c r="Q263" s="207"/>
    </row>
    <row r="264" spans="1:17" ht="15.75" customHeight="1" thickBot="1">
      <c r="A264" s="86" t="s">
        <v>101</v>
      </c>
      <c r="B264" s="70" t="str">
        <f t="shared" ref="B264:B267" si="15">IF(A264="","","～")</f>
        <v>～</v>
      </c>
      <c r="C264" s="73" t="s">
        <v>100</v>
      </c>
      <c r="D264" s="59">
        <f>IF(A264="","",$D263)</f>
        <v>20</v>
      </c>
      <c r="E264" s="68">
        <f t="shared" ref="E264:E267" si="16">IF(A264="","",ROUND(D264/60,2))</f>
        <v>0.33</v>
      </c>
      <c r="F264" s="75">
        <v>20</v>
      </c>
      <c r="G264" s="72">
        <f t="shared" ref="G264:G267" si="17">IF(F264="","",ROUND(D264/1000/60/((F264/1000)^2*PI()/4),2))</f>
        <v>1.06</v>
      </c>
      <c r="H264" s="15">
        <f t="shared" ref="H264:H267" si="18">IF(I264="","",ROUND(J264/I264*1000,0))</f>
        <v>78</v>
      </c>
      <c r="I264" s="75">
        <v>4.5</v>
      </c>
      <c r="J264" s="360">
        <f t="shared" ref="J264:J267" si="19">IF(F264="","",ROUND(IF(F264&lt;=50,(0.0126+((0.01739-0.1087*(F264/1000))/(G264)^(1/2)))*(I264/(F264/1000))*(G264^2/(2*9.8)),10.666*$L$229^(-1.85)*(F264/1000)^(-4.87)*(D264/(1000*60))^1.85*I264),3))</f>
        <v>0.35299999999999998</v>
      </c>
      <c r="K264" s="242"/>
      <c r="L264" s="365"/>
      <c r="M264" s="365"/>
      <c r="N264" s="365"/>
      <c r="O264" s="365"/>
      <c r="P264" s="141">
        <f t="shared" si="14"/>
        <v>0.35299999999999998</v>
      </c>
      <c r="Q264" s="142"/>
    </row>
    <row r="265" spans="1:17" ht="15.75" customHeight="1">
      <c r="A265" s="87"/>
      <c r="B265" s="13" t="str">
        <f t="shared" si="15"/>
        <v/>
      </c>
      <c r="C265" s="63"/>
      <c r="D265" s="6" t="str">
        <f t="shared" ref="D265:D267" si="20">IF(A265="","",$D264)</f>
        <v/>
      </c>
      <c r="E265" s="6" t="str">
        <f t="shared" si="16"/>
        <v/>
      </c>
      <c r="F265" s="7"/>
      <c r="G265" s="11" t="str">
        <f t="shared" si="17"/>
        <v/>
      </c>
      <c r="H265" s="11" t="str">
        <f t="shared" si="18"/>
        <v/>
      </c>
      <c r="I265" s="7"/>
      <c r="J265" s="242" t="str">
        <f t="shared" si="19"/>
        <v/>
      </c>
      <c r="K265" s="242"/>
      <c r="L265" s="358"/>
      <c r="M265" s="358"/>
      <c r="N265" s="358"/>
      <c r="O265" s="358"/>
      <c r="P265" s="141" t="str">
        <f t="shared" si="14"/>
        <v/>
      </c>
      <c r="Q265" s="142"/>
    </row>
    <row r="266" spans="1:17" ht="15.75" customHeight="1">
      <c r="A266" s="88"/>
      <c r="B266" s="13" t="str">
        <f t="shared" si="15"/>
        <v/>
      </c>
      <c r="C266" s="64"/>
      <c r="D266" s="6" t="str">
        <f t="shared" si="20"/>
        <v/>
      </c>
      <c r="E266" s="6" t="str">
        <f t="shared" si="16"/>
        <v/>
      </c>
      <c r="F266" s="5"/>
      <c r="G266" s="11" t="str">
        <f t="shared" si="17"/>
        <v/>
      </c>
      <c r="H266" s="11" t="str">
        <f t="shared" si="18"/>
        <v/>
      </c>
      <c r="I266" s="5"/>
      <c r="J266" s="242" t="str">
        <f t="shared" si="19"/>
        <v/>
      </c>
      <c r="K266" s="242"/>
      <c r="L266" s="358"/>
      <c r="M266" s="358"/>
      <c r="N266" s="358"/>
      <c r="O266" s="358"/>
      <c r="P266" s="141" t="str">
        <f t="shared" si="14"/>
        <v/>
      </c>
      <c r="Q266" s="142"/>
    </row>
    <row r="267" spans="1:17" ht="15.75" customHeight="1">
      <c r="A267" s="88"/>
      <c r="B267" s="13" t="str">
        <f t="shared" si="15"/>
        <v/>
      </c>
      <c r="C267" s="64"/>
      <c r="D267" s="6" t="str">
        <f t="shared" si="20"/>
        <v/>
      </c>
      <c r="E267" s="6" t="str">
        <f t="shared" si="16"/>
        <v/>
      </c>
      <c r="F267" s="5"/>
      <c r="G267" s="11" t="str">
        <f t="shared" si="17"/>
        <v/>
      </c>
      <c r="H267" s="11" t="str">
        <f t="shared" si="18"/>
        <v/>
      </c>
      <c r="I267" s="5"/>
      <c r="J267" s="242" t="str">
        <f t="shared" si="19"/>
        <v/>
      </c>
      <c r="K267" s="242"/>
      <c r="L267" s="358"/>
      <c r="M267" s="358"/>
      <c r="N267" s="358"/>
      <c r="O267" s="358"/>
      <c r="P267" s="141" t="str">
        <f t="shared" si="14"/>
        <v/>
      </c>
      <c r="Q267" s="142"/>
    </row>
    <row r="268" spans="1:17" ht="15.75" customHeight="1" thickBot="1">
      <c r="A268" s="224" t="s">
        <v>13</v>
      </c>
      <c r="B268" s="225"/>
      <c r="C268" s="225"/>
      <c r="D268" s="225"/>
      <c r="E268" s="225"/>
      <c r="F268" s="225"/>
      <c r="G268" s="225"/>
      <c r="H268" s="225"/>
      <c r="I268" s="200"/>
      <c r="J268" s="199">
        <f>SUM(J263:K267)</f>
        <v>1.4750000000000001</v>
      </c>
      <c r="K268" s="200"/>
      <c r="L268" s="199">
        <f>SUM(L263:M267)</f>
        <v>1.5</v>
      </c>
      <c r="M268" s="200"/>
      <c r="N268" s="199">
        <f>SUM(N263:O267)</f>
        <v>3</v>
      </c>
      <c r="O268" s="200"/>
      <c r="P268" s="201">
        <f>SUM(P262:Q267)</f>
        <v>5.9749999999999996</v>
      </c>
      <c r="Q268" s="202"/>
    </row>
    <row r="269" spans="1:17" ht="15.75" customHeight="1">
      <c r="A269" s="161" t="s">
        <v>14</v>
      </c>
      <c r="B269" s="162"/>
      <c r="C269" s="163"/>
      <c r="D269" s="167" t="s">
        <v>36</v>
      </c>
      <c r="E269" s="167" t="s">
        <v>37</v>
      </c>
      <c r="F269" s="169" t="s">
        <v>5</v>
      </c>
      <c r="G269" s="171" t="s">
        <v>6</v>
      </c>
      <c r="H269" s="173"/>
      <c r="I269" s="174"/>
      <c r="J269" s="179" t="s">
        <v>58</v>
      </c>
      <c r="K269" s="180"/>
      <c r="L269" s="183"/>
      <c r="M269" s="184"/>
      <c r="N269" s="184"/>
      <c r="O269" s="184"/>
      <c r="P269" s="184"/>
      <c r="Q269" s="185"/>
    </row>
    <row r="270" spans="1:17" ht="15.75" customHeight="1" thickBot="1">
      <c r="A270" s="164"/>
      <c r="B270" s="165"/>
      <c r="C270" s="166"/>
      <c r="D270" s="168"/>
      <c r="E270" s="168"/>
      <c r="F270" s="170"/>
      <c r="G270" s="172"/>
      <c r="H270" s="175"/>
      <c r="I270" s="176"/>
      <c r="J270" s="181"/>
      <c r="K270" s="182"/>
      <c r="L270" s="186"/>
      <c r="M270" s="187"/>
      <c r="N270" s="187"/>
      <c r="O270" s="187"/>
      <c r="P270" s="187"/>
      <c r="Q270" s="188"/>
    </row>
    <row r="271" spans="1:17" ht="15.75" customHeight="1">
      <c r="A271" s="395"/>
      <c r="B271" s="396"/>
      <c r="C271" s="396"/>
      <c r="D271" s="8" t="str">
        <f>IF(A271="","",D263)</f>
        <v/>
      </c>
      <c r="E271" s="8" t="str">
        <f t="shared" ref="E271:E274" si="21">IF(A271="","",ROUND(D271/60,2))</f>
        <v/>
      </c>
      <c r="F271" s="7"/>
      <c r="G271" s="14" t="str">
        <f t="shared" ref="G271:G274" si="22">IF(F271="","",ROUND(D271/1000/60/((F271/1000)^2*PI()/4),2))</f>
        <v/>
      </c>
      <c r="H271" s="175"/>
      <c r="I271" s="176"/>
      <c r="J271" s="397"/>
      <c r="K271" s="398"/>
      <c r="L271" s="186"/>
      <c r="M271" s="187"/>
      <c r="N271" s="187"/>
      <c r="O271" s="187"/>
      <c r="P271" s="187"/>
      <c r="Q271" s="188"/>
    </row>
    <row r="272" spans="1:17" ht="15.75" customHeight="1">
      <c r="A272" s="399"/>
      <c r="B272" s="400"/>
      <c r="C272" s="400"/>
      <c r="D272" s="6" t="str">
        <f>IF(A272="","",D263)</f>
        <v/>
      </c>
      <c r="E272" s="6" t="str">
        <f t="shared" si="21"/>
        <v/>
      </c>
      <c r="F272" s="5"/>
      <c r="G272" s="15" t="str">
        <f t="shared" si="22"/>
        <v/>
      </c>
      <c r="H272" s="175"/>
      <c r="I272" s="176"/>
      <c r="J272" s="401"/>
      <c r="K272" s="402"/>
      <c r="L272" s="186"/>
      <c r="M272" s="187"/>
      <c r="N272" s="187"/>
      <c r="O272" s="187"/>
      <c r="P272" s="187"/>
      <c r="Q272" s="188"/>
    </row>
    <row r="273" spans="1:17" ht="15.75" customHeight="1">
      <c r="A273" s="399"/>
      <c r="B273" s="400"/>
      <c r="C273" s="400"/>
      <c r="D273" s="6" t="str">
        <f>IF(A273="","",D263)</f>
        <v/>
      </c>
      <c r="E273" s="6" t="str">
        <f t="shared" si="21"/>
        <v/>
      </c>
      <c r="F273" s="5"/>
      <c r="G273" s="15" t="str">
        <f t="shared" si="22"/>
        <v/>
      </c>
      <c r="H273" s="175"/>
      <c r="I273" s="176"/>
      <c r="J273" s="401"/>
      <c r="K273" s="402"/>
      <c r="L273" s="186"/>
      <c r="M273" s="187"/>
      <c r="N273" s="187"/>
      <c r="O273" s="187"/>
      <c r="P273" s="187"/>
      <c r="Q273" s="188"/>
    </row>
    <row r="274" spans="1:17" ht="15.75" customHeight="1" thickBot="1">
      <c r="A274" s="399"/>
      <c r="B274" s="400"/>
      <c r="C274" s="400"/>
      <c r="D274" s="6" t="str">
        <f>IF(A274="","",D263)</f>
        <v/>
      </c>
      <c r="E274" s="6" t="str">
        <f t="shared" si="21"/>
        <v/>
      </c>
      <c r="F274" s="5"/>
      <c r="G274" s="15" t="str">
        <f t="shared" si="22"/>
        <v/>
      </c>
      <c r="H274" s="177"/>
      <c r="I274" s="178"/>
      <c r="J274" s="401"/>
      <c r="K274" s="402"/>
      <c r="L274" s="186"/>
      <c r="M274" s="187"/>
      <c r="N274" s="187"/>
      <c r="O274" s="187"/>
      <c r="P274" s="187"/>
      <c r="Q274" s="188"/>
    </row>
    <row r="275" spans="1:17" ht="15.75" customHeight="1" thickBot="1">
      <c r="A275" s="135" t="s">
        <v>13</v>
      </c>
      <c r="B275" s="136"/>
      <c r="C275" s="136"/>
      <c r="D275" s="136"/>
      <c r="E275" s="136"/>
      <c r="F275" s="136"/>
      <c r="G275" s="136"/>
      <c r="H275" s="136"/>
      <c r="I275" s="137"/>
      <c r="J275" s="138">
        <f>SUM(J271:J274)</f>
        <v>0</v>
      </c>
      <c r="K275" s="139"/>
      <c r="L275" s="189"/>
      <c r="M275" s="190"/>
      <c r="N275" s="190"/>
      <c r="O275" s="190"/>
      <c r="P275" s="190"/>
      <c r="Q275" s="191"/>
    </row>
    <row r="276" spans="1:17" ht="18" customHeight="1" thickBot="1">
      <c r="A276" s="145" t="s">
        <v>19</v>
      </c>
      <c r="B276" s="146"/>
      <c r="C276" s="146"/>
      <c r="D276" s="146"/>
      <c r="E276" s="146"/>
      <c r="F276" s="146"/>
      <c r="G276" s="146"/>
      <c r="H276" s="146"/>
      <c r="I276" s="146"/>
      <c r="J276" s="146" t="str">
        <f>IF(D256="","","給水系統  "&amp;D256)</f>
        <v>給水系統  ④～B</v>
      </c>
      <c r="K276" s="146"/>
      <c r="L276" s="146"/>
      <c r="M276" s="146"/>
      <c r="N276" s="147"/>
      <c r="O276" s="148">
        <f>P268+J275</f>
        <v>5.9749999999999996</v>
      </c>
      <c r="P276" s="149"/>
      <c r="Q276" s="150"/>
    </row>
    <row r="277" spans="1:17" ht="18" customHeight="1">
      <c r="A277" s="386" t="s">
        <v>113</v>
      </c>
      <c r="B277" s="387"/>
      <c r="C277" s="387"/>
      <c r="D277" s="387"/>
      <c r="E277" s="387"/>
      <c r="F277" s="387"/>
      <c r="G277" s="387"/>
      <c r="H277" s="387"/>
      <c r="I277" s="387"/>
      <c r="J277" s="387"/>
      <c r="K277" s="387"/>
      <c r="L277" s="387"/>
      <c r="M277" s="387"/>
      <c r="N277" s="387"/>
      <c r="O277" s="387"/>
      <c r="P277" s="387"/>
      <c r="Q277" s="388"/>
    </row>
    <row r="278" spans="1:17" ht="18" customHeight="1">
      <c r="A278" s="389"/>
      <c r="B278" s="390"/>
      <c r="C278" s="390"/>
      <c r="D278" s="390"/>
      <c r="E278" s="390"/>
      <c r="F278" s="390"/>
      <c r="G278" s="390"/>
      <c r="H278" s="390"/>
      <c r="I278" s="390"/>
      <c r="J278" s="390"/>
      <c r="K278" s="390"/>
      <c r="L278" s="390"/>
      <c r="M278" s="390"/>
      <c r="N278" s="390"/>
      <c r="O278" s="390"/>
      <c r="P278" s="390"/>
      <c r="Q278" s="391"/>
    </row>
    <row r="279" spans="1:17" ht="15.75" customHeight="1" thickBot="1">
      <c r="A279" s="392"/>
      <c r="B279" s="393"/>
      <c r="C279" s="393"/>
      <c r="D279" s="393"/>
      <c r="E279" s="393"/>
      <c r="F279" s="393"/>
      <c r="G279" s="393"/>
      <c r="H279" s="393"/>
      <c r="I279" s="393"/>
      <c r="J279" s="393"/>
      <c r="K279" s="393"/>
      <c r="L279" s="393"/>
      <c r="M279" s="393"/>
      <c r="N279" s="393"/>
      <c r="O279" s="393"/>
      <c r="P279" s="393"/>
      <c r="Q279" s="394"/>
    </row>
    <row r="280" spans="1:17" ht="15.75" customHeight="1">
      <c r="A280" s="27"/>
      <c r="B280" s="27"/>
      <c r="C280" s="27"/>
      <c r="D280" s="27"/>
      <c r="E280" s="27"/>
      <c r="F280" s="27"/>
      <c r="G280" s="27"/>
      <c r="H280" s="27"/>
      <c r="I280" s="27"/>
      <c r="J280" s="27"/>
      <c r="K280" s="27"/>
      <c r="L280" s="27"/>
      <c r="M280" s="27"/>
      <c r="N280" s="27"/>
      <c r="O280" s="27"/>
      <c r="P280" s="27"/>
      <c r="Q280" s="27"/>
    </row>
    <row r="281" spans="1:17" ht="15.75" customHeight="1">
      <c r="A281" s="27"/>
      <c r="B281" s="27"/>
      <c r="C281" s="27"/>
      <c r="D281" s="27"/>
      <c r="E281" s="27"/>
      <c r="F281" s="27"/>
      <c r="G281" s="27"/>
      <c r="H281" s="27"/>
      <c r="I281" s="27"/>
      <c r="J281" s="27"/>
      <c r="K281" s="27"/>
      <c r="L281" s="27"/>
      <c r="M281" s="27"/>
      <c r="N281" s="27"/>
      <c r="O281" s="27"/>
      <c r="P281" s="27"/>
      <c r="Q281" s="27"/>
    </row>
    <row r="282" spans="1:17" ht="15.75" customHeight="1" thickBot="1">
      <c r="A282" s="214" t="s">
        <v>21</v>
      </c>
      <c r="B282" s="215"/>
      <c r="C282" s="215"/>
      <c r="D282" s="257"/>
      <c r="E282" s="258"/>
      <c r="F282" s="10"/>
      <c r="G282" s="10"/>
      <c r="H282" s="10"/>
      <c r="I282" s="10"/>
      <c r="J282" s="10"/>
    </row>
    <row r="283" spans="1:17" ht="15.75" customHeight="1" thickBot="1">
      <c r="A283" s="277" t="s">
        <v>23</v>
      </c>
      <c r="B283" s="277"/>
      <c r="C283" s="256"/>
      <c r="D283" s="376" t="s">
        <v>104</v>
      </c>
      <c r="E283" s="377"/>
      <c r="J283" s="203" t="s">
        <v>3</v>
      </c>
      <c r="K283" s="203"/>
      <c r="L283">
        <v>110</v>
      </c>
    </row>
    <row r="284" spans="1:17" ht="15.75" customHeight="1">
      <c r="A284" s="386" t="s">
        <v>114</v>
      </c>
      <c r="B284" s="286"/>
      <c r="C284" s="286"/>
      <c r="D284" s="286"/>
      <c r="E284" s="286"/>
      <c r="F284" s="286"/>
      <c r="G284" s="286"/>
      <c r="H284" s="286"/>
      <c r="I284" s="286"/>
      <c r="J284" s="286"/>
      <c r="K284" s="286"/>
      <c r="L284" s="286"/>
      <c r="M284" s="286"/>
      <c r="N284" s="286"/>
      <c r="O284" s="286"/>
      <c r="P284" s="286"/>
      <c r="Q284" s="410"/>
    </row>
    <row r="285" spans="1:17" ht="15.75" customHeight="1">
      <c r="A285" s="411"/>
      <c r="B285" s="289"/>
      <c r="C285" s="289"/>
      <c r="D285" s="289"/>
      <c r="E285" s="289"/>
      <c r="F285" s="289"/>
      <c r="G285" s="289"/>
      <c r="H285" s="289"/>
      <c r="I285" s="289"/>
      <c r="J285" s="289"/>
      <c r="K285" s="289"/>
      <c r="L285" s="289"/>
      <c r="M285" s="289"/>
      <c r="N285" s="289"/>
      <c r="O285" s="289"/>
      <c r="P285" s="289"/>
      <c r="Q285" s="412"/>
    </row>
    <row r="286" spans="1:17" ht="15.75" customHeight="1" thickBot="1">
      <c r="A286" s="413"/>
      <c r="B286" s="382"/>
      <c r="C286" s="382"/>
      <c r="D286" s="382"/>
      <c r="E286" s="382"/>
      <c r="F286" s="382"/>
      <c r="G286" s="382"/>
      <c r="H286" s="382"/>
      <c r="I286" s="382"/>
      <c r="J286" s="382"/>
      <c r="K286" s="382"/>
      <c r="L286" s="382"/>
      <c r="M286" s="382"/>
      <c r="N286" s="382"/>
      <c r="O286" s="382"/>
      <c r="P286" s="382"/>
      <c r="Q286" s="414"/>
    </row>
    <row r="287" spans="1:17" ht="15.75" customHeight="1">
      <c r="A287" s="220" t="s">
        <v>4</v>
      </c>
      <c r="B287" s="221"/>
      <c r="C287" s="221"/>
      <c r="D287" s="208" t="s">
        <v>36</v>
      </c>
      <c r="E287" s="208" t="s">
        <v>37</v>
      </c>
      <c r="F287" s="208" t="s">
        <v>5</v>
      </c>
      <c r="G287" s="208" t="s">
        <v>6</v>
      </c>
      <c r="H287" s="208" t="s">
        <v>7</v>
      </c>
      <c r="I287" s="208" t="s">
        <v>8</v>
      </c>
      <c r="J287" s="208" t="s">
        <v>9</v>
      </c>
      <c r="K287" s="208"/>
      <c r="L287" s="210" t="s">
        <v>10</v>
      </c>
      <c r="M287" s="210"/>
      <c r="N287" s="210" t="s">
        <v>11</v>
      </c>
      <c r="O287" s="210"/>
      <c r="P287" s="210" t="s">
        <v>12</v>
      </c>
      <c r="Q287" s="212"/>
    </row>
    <row r="288" spans="1:17" ht="15.75" customHeight="1" thickBot="1">
      <c r="A288" s="222"/>
      <c r="B288" s="223"/>
      <c r="C288" s="223"/>
      <c r="D288" s="209"/>
      <c r="E288" s="209"/>
      <c r="F288" s="209"/>
      <c r="G288" s="209"/>
      <c r="H288" s="209"/>
      <c r="I288" s="209"/>
      <c r="J288" s="209"/>
      <c r="K288" s="209"/>
      <c r="L288" s="211"/>
      <c r="M288" s="211"/>
      <c r="N288" s="211"/>
      <c r="O288" s="211"/>
      <c r="P288" s="374"/>
      <c r="Q288" s="418"/>
    </row>
    <row r="289" spans="1:17" ht="15.75" customHeight="1" thickBot="1">
      <c r="A289" s="183" t="s">
        <v>20</v>
      </c>
      <c r="B289" s="229"/>
      <c r="C289" s="184"/>
      <c r="D289" s="184"/>
      <c r="E289" s="229"/>
      <c r="F289" s="184"/>
      <c r="G289" s="229"/>
      <c r="H289" s="229"/>
      <c r="I289" s="184"/>
      <c r="J289" s="229"/>
      <c r="K289" s="229"/>
      <c r="L289" s="229"/>
      <c r="M289" s="229"/>
      <c r="N289" s="229"/>
      <c r="O289" s="229"/>
      <c r="P289" s="367">
        <v>10.051</v>
      </c>
      <c r="Q289" s="415"/>
    </row>
    <row r="290" spans="1:17" ht="15.75" customHeight="1" thickBot="1">
      <c r="A290" s="86" t="s">
        <v>100</v>
      </c>
      <c r="B290" s="69" t="str">
        <f>IF(A290="","","～")</f>
        <v>～</v>
      </c>
      <c r="C290" s="73" t="s">
        <v>90</v>
      </c>
      <c r="D290" s="74">
        <v>32</v>
      </c>
      <c r="E290" s="58">
        <f>IF(A290="","",ROUND(D290/60,2))</f>
        <v>0.53</v>
      </c>
      <c r="F290" s="75">
        <v>20</v>
      </c>
      <c r="G290" s="71">
        <f>IF(F290="","",ROUND(D290/1000/60/((F290/1000)^2*PI()/4),2))</f>
        <v>1.7</v>
      </c>
      <c r="H290" s="14">
        <f>IF(I290="","",ROUND(J290/I290*1000,0))</f>
        <v>179</v>
      </c>
      <c r="I290" s="75">
        <v>4</v>
      </c>
      <c r="J290" s="369">
        <f>IF(F290="","",ROUND(IF(F290&lt;=50,(0.0126+((0.01739-0.1087*(F290/1000))/(G290)^(1/2)))*(I290/(F290/1000))*(G290^2/(2*9.8)),10.666*$L$227^(-1.85)*(F290/1000)^(-4.87)*(D290/(1000*60))^1.85*I290),3))</f>
        <v>0.71599999999999997</v>
      </c>
      <c r="K290" s="230"/>
      <c r="L290" s="416">
        <v>0</v>
      </c>
      <c r="M290" s="417"/>
      <c r="N290" s="365">
        <v>0</v>
      </c>
      <c r="O290" s="365"/>
      <c r="P290" s="206">
        <f t="shared" ref="P290:P294" si="23">IF(A290="","",J290+L290+N290)</f>
        <v>0.71599999999999997</v>
      </c>
      <c r="Q290" s="207"/>
    </row>
    <row r="291" spans="1:17" ht="15.75" customHeight="1">
      <c r="A291" s="87"/>
      <c r="B291" s="13" t="str">
        <f t="shared" ref="B291:B294" si="24">IF(A291="","","～")</f>
        <v/>
      </c>
      <c r="C291" s="63"/>
      <c r="D291" s="8" t="str">
        <f>IF(A291="","",$D290)</f>
        <v/>
      </c>
      <c r="E291" s="6" t="str">
        <f t="shared" ref="E291:E294" si="25">IF(A291="","",ROUND(D291/60,2))</f>
        <v/>
      </c>
      <c r="F291" s="7"/>
      <c r="G291" s="11" t="str">
        <f t="shared" ref="G291:G294" si="26">IF(F291="","",ROUND(D291/1000/60/((F291/1000)^2*PI()/4),2))</f>
        <v/>
      </c>
      <c r="H291" s="11" t="str">
        <f t="shared" ref="H291:H294" si="27">IF(I291="","",ROUND(J291/I291*1000,0))</f>
        <v/>
      </c>
      <c r="I291" s="7"/>
      <c r="J291" s="242" t="str">
        <f t="shared" ref="J291:J294" si="28">IF(F291="","",ROUND(IF(F291&lt;=50,(0.0126+((0.01739-0.1087*(F291/1000))/(G291)^(1/2)))*(I291/(F291/1000))*(G291^2/(2*9.8)),10.666*$L$229^(-1.85)*(F291/1000)^(-4.87)*(D291/(1000*60))^1.85*I291),3))</f>
        <v/>
      </c>
      <c r="K291" s="242"/>
      <c r="L291" s="358"/>
      <c r="M291" s="358"/>
      <c r="N291" s="358"/>
      <c r="O291" s="358"/>
      <c r="P291" s="141" t="str">
        <f t="shared" si="23"/>
        <v/>
      </c>
      <c r="Q291" s="142"/>
    </row>
    <row r="292" spans="1:17" ht="15.75" customHeight="1">
      <c r="A292" s="88"/>
      <c r="B292" s="13" t="str">
        <f t="shared" si="24"/>
        <v/>
      </c>
      <c r="C292" s="64"/>
      <c r="D292" s="6" t="str">
        <f t="shared" ref="D292:D294" si="29">IF(A292="","",$D291)</f>
        <v/>
      </c>
      <c r="E292" s="6" t="str">
        <f t="shared" si="25"/>
        <v/>
      </c>
      <c r="F292" s="5"/>
      <c r="G292" s="11" t="str">
        <f t="shared" si="26"/>
        <v/>
      </c>
      <c r="H292" s="11" t="str">
        <f t="shared" si="27"/>
        <v/>
      </c>
      <c r="I292" s="5"/>
      <c r="J292" s="242" t="str">
        <f t="shared" si="28"/>
        <v/>
      </c>
      <c r="K292" s="242"/>
      <c r="L292" s="358"/>
      <c r="M292" s="358"/>
      <c r="N292" s="358"/>
      <c r="O292" s="358"/>
      <c r="P292" s="141" t="str">
        <f t="shared" si="23"/>
        <v/>
      </c>
      <c r="Q292" s="142"/>
    </row>
    <row r="293" spans="1:17" ht="15.75" customHeight="1">
      <c r="A293" s="88"/>
      <c r="B293" s="13" t="str">
        <f t="shared" si="24"/>
        <v/>
      </c>
      <c r="C293" s="64"/>
      <c r="D293" s="6" t="str">
        <f t="shared" si="29"/>
        <v/>
      </c>
      <c r="E293" s="6" t="str">
        <f t="shared" si="25"/>
        <v/>
      </c>
      <c r="F293" s="5"/>
      <c r="G293" s="11" t="str">
        <f t="shared" si="26"/>
        <v/>
      </c>
      <c r="H293" s="11" t="str">
        <f t="shared" si="27"/>
        <v/>
      </c>
      <c r="I293" s="5"/>
      <c r="J293" s="242" t="str">
        <f t="shared" si="28"/>
        <v/>
      </c>
      <c r="K293" s="242"/>
      <c r="L293" s="358"/>
      <c r="M293" s="358"/>
      <c r="N293" s="358"/>
      <c r="O293" s="358"/>
      <c r="P293" s="141" t="str">
        <f t="shared" si="23"/>
        <v/>
      </c>
      <c r="Q293" s="142"/>
    </row>
    <row r="294" spans="1:17" ht="15.75" customHeight="1">
      <c r="A294" s="88"/>
      <c r="B294" s="13" t="str">
        <f t="shared" si="24"/>
        <v/>
      </c>
      <c r="C294" s="64"/>
      <c r="D294" s="6" t="str">
        <f t="shared" si="29"/>
        <v/>
      </c>
      <c r="E294" s="6" t="str">
        <f t="shared" si="25"/>
        <v/>
      </c>
      <c r="F294" s="5"/>
      <c r="G294" s="11" t="str">
        <f t="shared" si="26"/>
        <v/>
      </c>
      <c r="H294" s="11" t="str">
        <f t="shared" si="27"/>
        <v/>
      </c>
      <c r="I294" s="5"/>
      <c r="J294" s="242" t="str">
        <f t="shared" si="28"/>
        <v/>
      </c>
      <c r="K294" s="242"/>
      <c r="L294" s="358"/>
      <c r="M294" s="358"/>
      <c r="N294" s="358"/>
      <c r="O294" s="358"/>
      <c r="P294" s="141" t="str">
        <f t="shared" si="23"/>
        <v/>
      </c>
      <c r="Q294" s="142"/>
    </row>
    <row r="295" spans="1:17" ht="15.75" customHeight="1" thickBot="1">
      <c r="A295" s="224" t="s">
        <v>13</v>
      </c>
      <c r="B295" s="225"/>
      <c r="C295" s="225"/>
      <c r="D295" s="225"/>
      <c r="E295" s="225"/>
      <c r="F295" s="225"/>
      <c r="G295" s="225"/>
      <c r="H295" s="225"/>
      <c r="I295" s="200"/>
      <c r="J295" s="199">
        <f>SUM(J290:K294)</f>
        <v>0.71599999999999997</v>
      </c>
      <c r="K295" s="200"/>
      <c r="L295" s="199">
        <f>SUM(L290:M294)</f>
        <v>0</v>
      </c>
      <c r="M295" s="200"/>
      <c r="N295" s="199">
        <f>SUM(N290:O294)</f>
        <v>0</v>
      </c>
      <c r="O295" s="200"/>
      <c r="P295" s="201">
        <f>SUM(P289:Q294)</f>
        <v>10.766999999999999</v>
      </c>
      <c r="Q295" s="202"/>
    </row>
    <row r="296" spans="1:17" ht="15.75" customHeight="1">
      <c r="A296" s="161" t="s">
        <v>14</v>
      </c>
      <c r="B296" s="162"/>
      <c r="C296" s="163"/>
      <c r="D296" s="167" t="s">
        <v>36</v>
      </c>
      <c r="E296" s="167" t="s">
        <v>37</v>
      </c>
      <c r="F296" s="169" t="s">
        <v>5</v>
      </c>
      <c r="G296" s="171" t="s">
        <v>6</v>
      </c>
      <c r="H296" s="173"/>
      <c r="I296" s="174"/>
      <c r="J296" s="179" t="s">
        <v>58</v>
      </c>
      <c r="K296" s="180"/>
      <c r="L296" s="183"/>
      <c r="M296" s="184"/>
      <c r="N296" s="184"/>
      <c r="O296" s="184"/>
      <c r="P296" s="184"/>
      <c r="Q296" s="185"/>
    </row>
    <row r="297" spans="1:17" ht="15.75" customHeight="1" thickBot="1">
      <c r="A297" s="164"/>
      <c r="B297" s="165"/>
      <c r="C297" s="166"/>
      <c r="D297" s="168"/>
      <c r="E297" s="168"/>
      <c r="F297" s="170"/>
      <c r="G297" s="172"/>
      <c r="H297" s="175"/>
      <c r="I297" s="176"/>
      <c r="J297" s="181"/>
      <c r="K297" s="182"/>
      <c r="L297" s="186"/>
      <c r="M297" s="187"/>
      <c r="N297" s="187"/>
      <c r="O297" s="187"/>
      <c r="P297" s="187"/>
      <c r="Q297" s="188"/>
    </row>
    <row r="298" spans="1:17" ht="15.75" customHeight="1">
      <c r="A298" s="395"/>
      <c r="B298" s="396"/>
      <c r="C298" s="396"/>
      <c r="D298" s="8" t="str">
        <f>IF(A298="","",D290)</f>
        <v/>
      </c>
      <c r="E298" s="8" t="str">
        <f t="shared" ref="E298:E301" si="30">IF(A298="","",ROUND(D298/60,2))</f>
        <v/>
      </c>
      <c r="F298" s="7"/>
      <c r="G298" s="14" t="str">
        <f t="shared" ref="G298:G301" si="31">IF(F298="","",ROUND(D298/1000/60/((F298/1000)^2*PI()/4),2))</f>
        <v/>
      </c>
      <c r="H298" s="175"/>
      <c r="I298" s="176"/>
      <c r="J298" s="397"/>
      <c r="K298" s="398"/>
      <c r="L298" s="186"/>
      <c r="M298" s="187"/>
      <c r="N298" s="187"/>
      <c r="O298" s="187"/>
      <c r="P298" s="187"/>
      <c r="Q298" s="188"/>
    </row>
    <row r="299" spans="1:17" ht="15.75" customHeight="1">
      <c r="A299" s="399"/>
      <c r="B299" s="400"/>
      <c r="C299" s="400"/>
      <c r="D299" s="6" t="str">
        <f>IF(A299="","",D290)</f>
        <v/>
      </c>
      <c r="E299" s="6" t="str">
        <f t="shared" si="30"/>
        <v/>
      </c>
      <c r="F299" s="5"/>
      <c r="G299" s="15" t="str">
        <f t="shared" si="31"/>
        <v/>
      </c>
      <c r="H299" s="175"/>
      <c r="I299" s="176"/>
      <c r="J299" s="401"/>
      <c r="K299" s="402"/>
      <c r="L299" s="186"/>
      <c r="M299" s="187"/>
      <c r="N299" s="187"/>
      <c r="O299" s="187"/>
      <c r="P299" s="187"/>
      <c r="Q299" s="188"/>
    </row>
    <row r="300" spans="1:17" ht="15.75" customHeight="1">
      <c r="A300" s="399"/>
      <c r="B300" s="400"/>
      <c r="C300" s="400"/>
      <c r="D300" s="6" t="str">
        <f>IF(A300="","",D290)</f>
        <v/>
      </c>
      <c r="E300" s="6" t="str">
        <f t="shared" si="30"/>
        <v/>
      </c>
      <c r="F300" s="5"/>
      <c r="G300" s="15" t="str">
        <f t="shared" si="31"/>
        <v/>
      </c>
      <c r="H300" s="175"/>
      <c r="I300" s="176"/>
      <c r="J300" s="401"/>
      <c r="K300" s="402"/>
      <c r="L300" s="186"/>
      <c r="M300" s="187"/>
      <c r="N300" s="187"/>
      <c r="O300" s="187"/>
      <c r="P300" s="187"/>
      <c r="Q300" s="188"/>
    </row>
    <row r="301" spans="1:17" ht="15.75" customHeight="1" thickBot="1">
      <c r="A301" s="399"/>
      <c r="B301" s="400"/>
      <c r="C301" s="400"/>
      <c r="D301" s="6" t="str">
        <f>IF(A301="","",D290)</f>
        <v/>
      </c>
      <c r="E301" s="6" t="str">
        <f t="shared" si="30"/>
        <v/>
      </c>
      <c r="F301" s="5"/>
      <c r="G301" s="15" t="str">
        <f t="shared" si="31"/>
        <v/>
      </c>
      <c r="H301" s="177"/>
      <c r="I301" s="178"/>
      <c r="J301" s="401"/>
      <c r="K301" s="402"/>
      <c r="L301" s="186"/>
      <c r="M301" s="187"/>
      <c r="N301" s="187"/>
      <c r="O301" s="187"/>
      <c r="P301" s="187"/>
      <c r="Q301" s="188"/>
    </row>
    <row r="302" spans="1:17" ht="15.75" customHeight="1" thickBot="1">
      <c r="A302" s="135" t="s">
        <v>13</v>
      </c>
      <c r="B302" s="136"/>
      <c r="C302" s="136"/>
      <c r="D302" s="136"/>
      <c r="E302" s="136"/>
      <c r="F302" s="136"/>
      <c r="G302" s="136"/>
      <c r="H302" s="136"/>
      <c r="I302" s="137"/>
      <c r="J302" s="138">
        <f>SUM(J298:J301)</f>
        <v>0</v>
      </c>
      <c r="K302" s="139"/>
      <c r="L302" s="189"/>
      <c r="M302" s="190"/>
      <c r="N302" s="190"/>
      <c r="O302" s="190"/>
      <c r="P302" s="190"/>
      <c r="Q302" s="191"/>
    </row>
    <row r="303" spans="1:17" ht="15.75" customHeight="1" thickBot="1">
      <c r="A303" s="145" t="s">
        <v>19</v>
      </c>
      <c r="B303" s="146"/>
      <c r="C303" s="146"/>
      <c r="D303" s="146"/>
      <c r="E303" s="146"/>
      <c r="F303" s="146"/>
      <c r="G303" s="146"/>
      <c r="H303" s="146"/>
      <c r="I303" s="146"/>
      <c r="J303" s="146" t="str">
        <f>IF(D283="","","給水系統  "&amp;D283)</f>
        <v>給水系統  B～C</v>
      </c>
      <c r="K303" s="146"/>
      <c r="L303" s="146"/>
      <c r="M303" s="146"/>
      <c r="N303" s="147"/>
      <c r="O303" s="148">
        <f>P295+J302</f>
        <v>10.766999999999999</v>
      </c>
      <c r="P303" s="149"/>
      <c r="Q303" s="150"/>
    </row>
    <row r="304" spans="1:17" ht="15.75" customHeight="1">
      <c r="A304" s="409" t="s">
        <v>60</v>
      </c>
      <c r="B304" s="387"/>
      <c r="C304" s="387"/>
      <c r="D304" s="387"/>
      <c r="E304" s="387"/>
      <c r="F304" s="387"/>
      <c r="G304" s="387"/>
      <c r="H304" s="387"/>
      <c r="I304" s="387"/>
      <c r="J304" s="387"/>
      <c r="K304" s="387"/>
      <c r="L304" s="387"/>
      <c r="M304" s="387"/>
      <c r="N304" s="387"/>
      <c r="O304" s="387"/>
      <c r="P304" s="387"/>
      <c r="Q304" s="388"/>
    </row>
    <row r="305" spans="1:17" ht="15.75" customHeight="1">
      <c r="A305" s="389"/>
      <c r="B305" s="390"/>
      <c r="C305" s="390"/>
      <c r="D305" s="390"/>
      <c r="E305" s="390"/>
      <c r="F305" s="390"/>
      <c r="G305" s="390"/>
      <c r="H305" s="390"/>
      <c r="I305" s="390"/>
      <c r="J305" s="390"/>
      <c r="K305" s="390"/>
      <c r="L305" s="390"/>
      <c r="M305" s="390"/>
      <c r="N305" s="390"/>
      <c r="O305" s="390"/>
      <c r="P305" s="390"/>
      <c r="Q305" s="391"/>
    </row>
    <row r="306" spans="1:17" ht="11.25" customHeight="1" thickBot="1">
      <c r="A306" s="392"/>
      <c r="B306" s="393"/>
      <c r="C306" s="393"/>
      <c r="D306" s="393"/>
      <c r="E306" s="393"/>
      <c r="F306" s="393"/>
      <c r="G306" s="393"/>
      <c r="H306" s="393"/>
      <c r="I306" s="393"/>
      <c r="J306" s="393"/>
      <c r="K306" s="393"/>
      <c r="L306" s="393"/>
      <c r="M306" s="393"/>
      <c r="N306" s="393"/>
      <c r="O306" s="393"/>
      <c r="P306" s="393"/>
      <c r="Q306" s="394"/>
    </row>
    <row r="307" spans="1:17" ht="11.25" customHeight="1">
      <c r="A307" s="23"/>
      <c r="B307" s="23"/>
      <c r="C307" s="23"/>
      <c r="D307" s="23"/>
      <c r="E307" s="23"/>
      <c r="F307" s="23"/>
      <c r="G307" s="23"/>
      <c r="H307" s="23"/>
      <c r="I307" s="23"/>
      <c r="J307" s="23"/>
      <c r="K307" s="23"/>
      <c r="L307" s="23"/>
      <c r="M307" s="23"/>
      <c r="N307" s="23"/>
      <c r="O307" s="23"/>
      <c r="P307" s="23"/>
      <c r="Q307" s="23"/>
    </row>
    <row r="308" spans="1:17" ht="15.75" customHeight="1">
      <c r="A308" s="23"/>
      <c r="B308" s="23"/>
      <c r="C308" s="23"/>
      <c r="D308" s="23"/>
      <c r="E308" s="23"/>
      <c r="F308" s="23"/>
      <c r="G308" s="23"/>
      <c r="H308" s="23"/>
      <c r="I308" s="23"/>
      <c r="J308" s="23"/>
      <c r="K308" s="23"/>
      <c r="L308" s="23"/>
      <c r="M308" s="23"/>
      <c r="N308" s="23"/>
      <c r="O308" s="23"/>
      <c r="P308" s="23"/>
      <c r="Q308" s="23"/>
    </row>
    <row r="309" spans="1:17" ht="15.75" customHeight="1" thickBot="1">
      <c r="A309" s="214" t="s">
        <v>21</v>
      </c>
      <c r="B309" s="215"/>
      <c r="C309" s="215"/>
      <c r="D309" s="257"/>
      <c r="E309" s="258"/>
      <c r="F309" s="10"/>
      <c r="G309" s="10"/>
      <c r="H309" s="10"/>
      <c r="I309" s="10"/>
      <c r="J309" s="10"/>
    </row>
    <row r="310" spans="1:17" ht="15.75" customHeight="1" thickBot="1">
      <c r="A310" s="277" t="s">
        <v>23</v>
      </c>
      <c r="B310" s="277"/>
      <c r="C310" s="256"/>
      <c r="D310" s="376" t="s">
        <v>106</v>
      </c>
      <c r="E310" s="377"/>
      <c r="J310" s="203" t="s">
        <v>3</v>
      </c>
      <c r="K310" s="203"/>
      <c r="L310">
        <v>110</v>
      </c>
    </row>
    <row r="311" spans="1:17" ht="15.75" customHeight="1">
      <c r="A311" s="386" t="s">
        <v>105</v>
      </c>
      <c r="B311" s="286"/>
      <c r="C311" s="286"/>
      <c r="D311" s="286"/>
      <c r="E311" s="286"/>
      <c r="F311" s="286"/>
      <c r="G311" s="286"/>
      <c r="H311" s="286"/>
      <c r="I311" s="286"/>
      <c r="J311" s="286"/>
      <c r="K311" s="286"/>
      <c r="L311" s="286"/>
      <c r="M311" s="286"/>
      <c r="N311" s="286"/>
      <c r="O311" s="286"/>
      <c r="P311" s="286"/>
      <c r="Q311" s="410"/>
    </row>
    <row r="312" spans="1:17" ht="15.75" customHeight="1">
      <c r="A312" s="411"/>
      <c r="B312" s="289"/>
      <c r="C312" s="289"/>
      <c r="D312" s="289"/>
      <c r="E312" s="289"/>
      <c r="F312" s="289"/>
      <c r="G312" s="289"/>
      <c r="H312" s="289"/>
      <c r="I312" s="289"/>
      <c r="J312" s="289"/>
      <c r="K312" s="289"/>
      <c r="L312" s="289"/>
      <c r="M312" s="289"/>
      <c r="N312" s="289"/>
      <c r="O312" s="289"/>
      <c r="P312" s="289"/>
      <c r="Q312" s="412"/>
    </row>
    <row r="313" spans="1:17" ht="15.75" customHeight="1" thickBot="1">
      <c r="A313" s="413"/>
      <c r="B313" s="382"/>
      <c r="C313" s="382"/>
      <c r="D313" s="382"/>
      <c r="E313" s="382"/>
      <c r="F313" s="382"/>
      <c r="G313" s="382"/>
      <c r="H313" s="382"/>
      <c r="I313" s="382"/>
      <c r="J313" s="382"/>
      <c r="K313" s="382"/>
      <c r="L313" s="382"/>
      <c r="M313" s="382"/>
      <c r="N313" s="382"/>
      <c r="O313" s="382"/>
      <c r="P313" s="382"/>
      <c r="Q313" s="414"/>
    </row>
    <row r="314" spans="1:17" ht="15.75" customHeight="1">
      <c r="A314" s="220" t="s">
        <v>4</v>
      </c>
      <c r="B314" s="221"/>
      <c r="C314" s="221"/>
      <c r="D314" s="208" t="s">
        <v>36</v>
      </c>
      <c r="E314" s="208" t="s">
        <v>37</v>
      </c>
      <c r="F314" s="208" t="s">
        <v>5</v>
      </c>
      <c r="G314" s="208" t="s">
        <v>6</v>
      </c>
      <c r="H314" s="208" t="s">
        <v>7</v>
      </c>
      <c r="I314" s="208" t="s">
        <v>8</v>
      </c>
      <c r="J314" s="208" t="s">
        <v>9</v>
      </c>
      <c r="K314" s="208"/>
      <c r="L314" s="210" t="s">
        <v>10</v>
      </c>
      <c r="M314" s="210"/>
      <c r="N314" s="210" t="s">
        <v>11</v>
      </c>
      <c r="O314" s="210"/>
      <c r="P314" s="210" t="s">
        <v>12</v>
      </c>
      <c r="Q314" s="212"/>
    </row>
    <row r="315" spans="1:17" ht="15.75" customHeight="1" thickBot="1">
      <c r="A315" s="222"/>
      <c r="B315" s="223"/>
      <c r="C315" s="223"/>
      <c r="D315" s="209"/>
      <c r="E315" s="209"/>
      <c r="F315" s="209"/>
      <c r="G315" s="209"/>
      <c r="H315" s="209"/>
      <c r="I315" s="209"/>
      <c r="J315" s="209"/>
      <c r="K315" s="209"/>
      <c r="L315" s="211"/>
      <c r="M315" s="211"/>
      <c r="N315" s="211"/>
      <c r="O315" s="211"/>
      <c r="P315" s="211"/>
      <c r="Q315" s="213"/>
    </row>
    <row r="316" spans="1:17" ht="15.75" customHeight="1" thickBot="1">
      <c r="A316" s="183" t="s">
        <v>20</v>
      </c>
      <c r="B316" s="229"/>
      <c r="C316" s="184"/>
      <c r="D316" s="184"/>
      <c r="E316" s="229"/>
      <c r="F316" s="184"/>
      <c r="G316" s="229"/>
      <c r="H316" s="229"/>
      <c r="I316" s="184"/>
      <c r="J316" s="229"/>
      <c r="K316" s="229"/>
      <c r="L316" s="184"/>
      <c r="M316" s="184"/>
      <c r="N316" s="184"/>
      <c r="O316" s="185"/>
      <c r="P316" s="407"/>
      <c r="Q316" s="408"/>
    </row>
    <row r="317" spans="1:17" ht="15.75" customHeight="1" thickBot="1">
      <c r="A317" s="86" t="s">
        <v>92</v>
      </c>
      <c r="B317" s="69" t="str">
        <f>IF(A317="","","～")</f>
        <v>～</v>
      </c>
      <c r="C317" s="73" t="s">
        <v>90</v>
      </c>
      <c r="D317" s="74">
        <v>12</v>
      </c>
      <c r="E317" s="58">
        <f>IF(A317="","",ROUND(D317/60,2))</f>
        <v>0.2</v>
      </c>
      <c r="F317" s="75">
        <v>13</v>
      </c>
      <c r="G317" s="71">
        <f>IF(F317="","",ROUND(D317/1000/60/((F317/1000)^2*PI()/4),2))</f>
        <v>1.51</v>
      </c>
      <c r="H317" s="14">
        <f>IF(I317="","",ROUND(J317/I317*1000,0))</f>
        <v>229</v>
      </c>
      <c r="I317" s="75">
        <v>4.5</v>
      </c>
      <c r="J317" s="369">
        <f>IF(F317="","",ROUND(IF(F317&lt;=50,(0.0126+((0.01739-0.1087*(F317/1000))/(G317)^(1/2)))*(I317/(F317/1000))*(G317^2/(2*9.8)),10.666*$L$227^(-1.85)*(F317/1000)^(-4.87)*(D317/(1000*60))^1.85*I317),3))</f>
        <v>1.0309999999999999</v>
      </c>
      <c r="K317" s="403"/>
      <c r="L317" s="362">
        <v>1.5</v>
      </c>
      <c r="M317" s="363"/>
      <c r="N317" s="404">
        <v>3</v>
      </c>
      <c r="O317" s="405"/>
      <c r="P317" s="406">
        <f t="shared" ref="P317:P321" si="32">IF(A317="","",J317+L317+N317)</f>
        <v>5.5309999999999997</v>
      </c>
      <c r="Q317" s="207"/>
    </row>
    <row r="318" spans="1:17" ht="15.75" customHeight="1">
      <c r="A318" s="87"/>
      <c r="B318" s="13" t="str">
        <f t="shared" ref="B318:B321" si="33">IF(A318="","","～")</f>
        <v/>
      </c>
      <c r="C318" s="63"/>
      <c r="D318" s="8" t="str">
        <f>IF(A318="","",$D317)</f>
        <v/>
      </c>
      <c r="E318" s="6" t="str">
        <f t="shared" ref="E318:E321" si="34">IF(A318="","",ROUND(D318/60,2))</f>
        <v/>
      </c>
      <c r="F318" s="7"/>
      <c r="G318" s="11" t="str">
        <f t="shared" ref="G318:G321" si="35">IF(F318="","",ROUND(D318/1000/60/((F318/1000)^2*PI()/4),2))</f>
        <v/>
      </c>
      <c r="H318" s="11" t="str">
        <f t="shared" ref="H318:H321" si="36">IF(I318="","",ROUND(J318/I318*1000,0))</f>
        <v/>
      </c>
      <c r="I318" s="7"/>
      <c r="J318" s="242" t="str">
        <f t="shared" ref="J318:J321" si="37">IF(F318="","",ROUND(IF(F318&lt;=50,(0.0126+((0.01739-0.1087*(F318/1000))/(G318)^(1/2)))*(I318/(F318/1000))*(G318^2/(2*9.8)),10.666*$L$229^(-1.85)*(F318/1000)^(-4.87)*(D318/(1000*60))^1.85*I318),3))</f>
        <v/>
      </c>
      <c r="K318" s="242"/>
      <c r="L318" s="365"/>
      <c r="M318" s="365"/>
      <c r="N318" s="365"/>
      <c r="O318" s="365"/>
      <c r="P318" s="141" t="str">
        <f t="shared" si="32"/>
        <v/>
      </c>
      <c r="Q318" s="142"/>
    </row>
    <row r="319" spans="1:17" ht="15.75" customHeight="1">
      <c r="A319" s="88"/>
      <c r="B319" s="13" t="str">
        <f t="shared" si="33"/>
        <v/>
      </c>
      <c r="C319" s="64"/>
      <c r="D319" s="6" t="str">
        <f t="shared" ref="D319:D321" si="38">IF(A319="","",$D318)</f>
        <v/>
      </c>
      <c r="E319" s="6" t="str">
        <f t="shared" si="34"/>
        <v/>
      </c>
      <c r="F319" s="5"/>
      <c r="G319" s="11" t="str">
        <f t="shared" si="35"/>
        <v/>
      </c>
      <c r="H319" s="11" t="str">
        <f t="shared" si="36"/>
        <v/>
      </c>
      <c r="I319" s="5"/>
      <c r="J319" s="242" t="str">
        <f t="shared" si="37"/>
        <v/>
      </c>
      <c r="K319" s="242"/>
      <c r="L319" s="358"/>
      <c r="M319" s="358"/>
      <c r="N319" s="358"/>
      <c r="O319" s="358"/>
      <c r="P319" s="141" t="str">
        <f t="shared" si="32"/>
        <v/>
      </c>
      <c r="Q319" s="142"/>
    </row>
    <row r="320" spans="1:17" ht="15.75" customHeight="1">
      <c r="A320" s="88"/>
      <c r="B320" s="13" t="str">
        <f t="shared" si="33"/>
        <v/>
      </c>
      <c r="C320" s="64"/>
      <c r="D320" s="6" t="str">
        <f t="shared" si="38"/>
        <v/>
      </c>
      <c r="E320" s="6" t="str">
        <f t="shared" si="34"/>
        <v/>
      </c>
      <c r="F320" s="5"/>
      <c r="G320" s="11" t="str">
        <f t="shared" si="35"/>
        <v/>
      </c>
      <c r="H320" s="11" t="str">
        <f t="shared" si="36"/>
        <v/>
      </c>
      <c r="I320" s="5"/>
      <c r="J320" s="242" t="str">
        <f t="shared" si="37"/>
        <v/>
      </c>
      <c r="K320" s="242"/>
      <c r="L320" s="358"/>
      <c r="M320" s="358"/>
      <c r="N320" s="358"/>
      <c r="O320" s="358"/>
      <c r="P320" s="141" t="str">
        <f t="shared" si="32"/>
        <v/>
      </c>
      <c r="Q320" s="142"/>
    </row>
    <row r="321" spans="1:17" ht="15.75" customHeight="1">
      <c r="A321" s="88"/>
      <c r="B321" s="13" t="str">
        <f t="shared" si="33"/>
        <v/>
      </c>
      <c r="C321" s="64"/>
      <c r="D321" s="6" t="str">
        <f t="shared" si="38"/>
        <v/>
      </c>
      <c r="E321" s="6" t="str">
        <f t="shared" si="34"/>
        <v/>
      </c>
      <c r="F321" s="5"/>
      <c r="G321" s="11" t="str">
        <f t="shared" si="35"/>
        <v/>
      </c>
      <c r="H321" s="11" t="str">
        <f t="shared" si="36"/>
        <v/>
      </c>
      <c r="I321" s="5"/>
      <c r="J321" s="242" t="str">
        <f t="shared" si="37"/>
        <v/>
      </c>
      <c r="K321" s="242"/>
      <c r="L321" s="358"/>
      <c r="M321" s="358"/>
      <c r="N321" s="358"/>
      <c r="O321" s="358"/>
      <c r="P321" s="141" t="str">
        <f t="shared" si="32"/>
        <v/>
      </c>
      <c r="Q321" s="142"/>
    </row>
    <row r="322" spans="1:17" ht="15.75" customHeight="1" thickBot="1">
      <c r="A322" s="224" t="s">
        <v>13</v>
      </c>
      <c r="B322" s="225"/>
      <c r="C322" s="225"/>
      <c r="D322" s="225"/>
      <c r="E322" s="225"/>
      <c r="F322" s="225"/>
      <c r="G322" s="225"/>
      <c r="H322" s="225"/>
      <c r="I322" s="200"/>
      <c r="J322" s="199">
        <f>SUM(J317:K321)</f>
        <v>1.0309999999999999</v>
      </c>
      <c r="K322" s="200"/>
      <c r="L322" s="199">
        <f>SUM(L317:M321)</f>
        <v>1.5</v>
      </c>
      <c r="M322" s="200"/>
      <c r="N322" s="199">
        <f>SUM(N317:O321)</f>
        <v>3</v>
      </c>
      <c r="O322" s="200"/>
      <c r="P322" s="201">
        <f>SUM(P316:Q321)</f>
        <v>5.5309999999999997</v>
      </c>
      <c r="Q322" s="202"/>
    </row>
    <row r="323" spans="1:17" ht="15.75" customHeight="1">
      <c r="A323" s="161" t="s">
        <v>14</v>
      </c>
      <c r="B323" s="162"/>
      <c r="C323" s="163"/>
      <c r="D323" s="167" t="s">
        <v>36</v>
      </c>
      <c r="E323" s="167" t="s">
        <v>37</v>
      </c>
      <c r="F323" s="169" t="s">
        <v>5</v>
      </c>
      <c r="G323" s="171" t="s">
        <v>6</v>
      </c>
      <c r="H323" s="173"/>
      <c r="I323" s="174"/>
      <c r="J323" s="179" t="s">
        <v>58</v>
      </c>
      <c r="K323" s="180"/>
      <c r="L323" s="183"/>
      <c r="M323" s="184"/>
      <c r="N323" s="184"/>
      <c r="O323" s="184"/>
      <c r="P323" s="184"/>
      <c r="Q323" s="185"/>
    </row>
    <row r="324" spans="1:17" ht="15.75" customHeight="1" thickBot="1">
      <c r="A324" s="164"/>
      <c r="B324" s="165"/>
      <c r="C324" s="166"/>
      <c r="D324" s="168"/>
      <c r="E324" s="168"/>
      <c r="F324" s="170"/>
      <c r="G324" s="172"/>
      <c r="H324" s="175"/>
      <c r="I324" s="176"/>
      <c r="J324" s="181"/>
      <c r="K324" s="182"/>
      <c r="L324" s="186"/>
      <c r="M324" s="187"/>
      <c r="N324" s="187"/>
      <c r="O324" s="187"/>
      <c r="P324" s="187"/>
      <c r="Q324" s="188"/>
    </row>
    <row r="325" spans="1:17" ht="15.75" customHeight="1">
      <c r="A325" s="395"/>
      <c r="B325" s="396"/>
      <c r="C325" s="396"/>
      <c r="D325" s="8" t="str">
        <f>IF(A325="","",D317)</f>
        <v/>
      </c>
      <c r="E325" s="8" t="str">
        <f t="shared" ref="E325:E328" si="39">IF(A325="","",ROUND(D325/60,2))</f>
        <v/>
      </c>
      <c r="F325" s="7"/>
      <c r="G325" s="14" t="str">
        <f t="shared" ref="G325:G328" si="40">IF(F325="","",ROUND(D325/1000/60/((F325/1000)^2*PI()/4),2))</f>
        <v/>
      </c>
      <c r="H325" s="175"/>
      <c r="I325" s="176"/>
      <c r="J325" s="397"/>
      <c r="K325" s="398"/>
      <c r="L325" s="186"/>
      <c r="M325" s="187"/>
      <c r="N325" s="187"/>
      <c r="O325" s="187"/>
      <c r="P325" s="187"/>
      <c r="Q325" s="188"/>
    </row>
    <row r="326" spans="1:17" ht="15.75" customHeight="1">
      <c r="A326" s="399"/>
      <c r="B326" s="400"/>
      <c r="C326" s="400"/>
      <c r="D326" s="6" t="str">
        <f>IF(A326="","",D317)</f>
        <v/>
      </c>
      <c r="E326" s="6" t="str">
        <f t="shared" si="39"/>
        <v/>
      </c>
      <c r="F326" s="5"/>
      <c r="G326" s="15" t="str">
        <f t="shared" si="40"/>
        <v/>
      </c>
      <c r="H326" s="175"/>
      <c r="I326" s="176"/>
      <c r="J326" s="401"/>
      <c r="K326" s="402"/>
      <c r="L326" s="186"/>
      <c r="M326" s="187"/>
      <c r="N326" s="187"/>
      <c r="O326" s="187"/>
      <c r="P326" s="187"/>
      <c r="Q326" s="188"/>
    </row>
    <row r="327" spans="1:17" ht="15.75" customHeight="1">
      <c r="A327" s="399"/>
      <c r="B327" s="400"/>
      <c r="C327" s="400"/>
      <c r="D327" s="6" t="str">
        <f>IF(A327="","",D317)</f>
        <v/>
      </c>
      <c r="E327" s="6" t="str">
        <f t="shared" si="39"/>
        <v/>
      </c>
      <c r="F327" s="5"/>
      <c r="G327" s="15" t="str">
        <f t="shared" si="40"/>
        <v/>
      </c>
      <c r="H327" s="175"/>
      <c r="I327" s="176"/>
      <c r="J327" s="401"/>
      <c r="K327" s="402"/>
      <c r="L327" s="186"/>
      <c r="M327" s="187"/>
      <c r="N327" s="187"/>
      <c r="O327" s="187"/>
      <c r="P327" s="187"/>
      <c r="Q327" s="188"/>
    </row>
    <row r="328" spans="1:17" ht="15.75" customHeight="1" thickBot="1">
      <c r="A328" s="399"/>
      <c r="B328" s="400"/>
      <c r="C328" s="400"/>
      <c r="D328" s="6" t="str">
        <f>IF(A328="","",D317)</f>
        <v/>
      </c>
      <c r="E328" s="6" t="str">
        <f t="shared" si="39"/>
        <v/>
      </c>
      <c r="F328" s="5"/>
      <c r="G328" s="15" t="str">
        <f t="shared" si="40"/>
        <v/>
      </c>
      <c r="H328" s="177"/>
      <c r="I328" s="178"/>
      <c r="J328" s="401"/>
      <c r="K328" s="402"/>
      <c r="L328" s="186"/>
      <c r="M328" s="187"/>
      <c r="N328" s="187"/>
      <c r="O328" s="187"/>
      <c r="P328" s="187"/>
      <c r="Q328" s="188"/>
    </row>
    <row r="329" spans="1:17" ht="15.75" customHeight="1" thickBot="1">
      <c r="A329" s="135" t="s">
        <v>13</v>
      </c>
      <c r="B329" s="136"/>
      <c r="C329" s="136"/>
      <c r="D329" s="136"/>
      <c r="E329" s="136"/>
      <c r="F329" s="136"/>
      <c r="G329" s="136"/>
      <c r="H329" s="136"/>
      <c r="I329" s="137"/>
      <c r="J329" s="138">
        <f>SUM(J325:J328)</f>
        <v>0</v>
      </c>
      <c r="K329" s="139"/>
      <c r="L329" s="189"/>
      <c r="M329" s="190"/>
      <c r="N329" s="190"/>
      <c r="O329" s="190"/>
      <c r="P329" s="190"/>
      <c r="Q329" s="191"/>
    </row>
    <row r="330" spans="1:17" ht="15.75" customHeight="1" thickBot="1">
      <c r="A330" s="145" t="s">
        <v>19</v>
      </c>
      <c r="B330" s="146"/>
      <c r="C330" s="146"/>
      <c r="D330" s="146"/>
      <c r="E330" s="146"/>
      <c r="F330" s="146"/>
      <c r="G330" s="146"/>
      <c r="H330" s="146"/>
      <c r="I330" s="146"/>
      <c r="J330" s="146" t="str">
        <f>IF(D310="","","給水系統  "&amp;D310)</f>
        <v>給水系統  ⑧～C</v>
      </c>
      <c r="K330" s="146"/>
      <c r="L330" s="146"/>
      <c r="M330" s="146"/>
      <c r="N330" s="147"/>
      <c r="O330" s="148">
        <f>P322+J329</f>
        <v>5.5309999999999997</v>
      </c>
      <c r="P330" s="149"/>
      <c r="Q330" s="150"/>
    </row>
    <row r="331" spans="1:17" ht="15.75" customHeight="1">
      <c r="A331" s="386" t="s">
        <v>115</v>
      </c>
      <c r="B331" s="387"/>
      <c r="C331" s="387"/>
      <c r="D331" s="387"/>
      <c r="E331" s="387"/>
      <c r="F331" s="387"/>
      <c r="G331" s="387"/>
      <c r="H331" s="387"/>
      <c r="I331" s="387"/>
      <c r="J331" s="387"/>
      <c r="K331" s="387"/>
      <c r="L331" s="387"/>
      <c r="M331" s="387"/>
      <c r="N331" s="387"/>
      <c r="O331" s="387"/>
      <c r="P331" s="387"/>
      <c r="Q331" s="388"/>
    </row>
    <row r="332" spans="1:17" ht="15.75" customHeight="1">
      <c r="A332" s="389"/>
      <c r="B332" s="390"/>
      <c r="C332" s="390"/>
      <c r="D332" s="390"/>
      <c r="E332" s="390"/>
      <c r="F332" s="390"/>
      <c r="G332" s="390"/>
      <c r="H332" s="390"/>
      <c r="I332" s="390"/>
      <c r="J332" s="390"/>
      <c r="K332" s="390"/>
      <c r="L332" s="390"/>
      <c r="M332" s="390"/>
      <c r="N332" s="390"/>
      <c r="O332" s="390"/>
      <c r="P332" s="390"/>
      <c r="Q332" s="391"/>
    </row>
    <row r="333" spans="1:17" ht="15.75" customHeight="1" thickBot="1">
      <c r="A333" s="392"/>
      <c r="B333" s="393"/>
      <c r="C333" s="393"/>
      <c r="D333" s="393"/>
      <c r="E333" s="393"/>
      <c r="F333" s="393"/>
      <c r="G333" s="393"/>
      <c r="H333" s="393"/>
      <c r="I333" s="393"/>
      <c r="J333" s="393"/>
      <c r="K333" s="393"/>
      <c r="L333" s="393"/>
      <c r="M333" s="393"/>
      <c r="N333" s="393"/>
      <c r="O333" s="393"/>
      <c r="P333" s="393"/>
      <c r="Q333" s="394"/>
    </row>
    <row r="334" spans="1:17" ht="15.75" customHeight="1">
      <c r="A334" s="27"/>
      <c r="B334" s="27"/>
      <c r="C334" s="27"/>
      <c r="D334" s="27"/>
      <c r="E334" s="27"/>
      <c r="F334" s="27"/>
      <c r="G334" s="27"/>
      <c r="H334" s="27"/>
      <c r="I334" s="27"/>
      <c r="J334" s="27"/>
      <c r="K334" s="27"/>
      <c r="L334" s="27"/>
      <c r="M334" s="27"/>
      <c r="N334" s="27"/>
      <c r="O334" s="27"/>
      <c r="P334" s="27"/>
      <c r="Q334" s="27"/>
    </row>
    <row r="335" spans="1:17" ht="15.75" customHeight="1">
      <c r="A335" s="27"/>
      <c r="B335" s="27"/>
      <c r="C335" s="27"/>
      <c r="D335" s="27"/>
      <c r="E335" s="27"/>
      <c r="F335" s="27"/>
      <c r="G335" s="27"/>
      <c r="H335" s="27"/>
      <c r="I335" s="27"/>
      <c r="J335" s="27"/>
      <c r="K335" s="27"/>
      <c r="L335" s="27"/>
      <c r="M335" s="27"/>
      <c r="N335" s="27"/>
      <c r="O335" s="27"/>
      <c r="P335" s="27"/>
      <c r="Q335" s="27"/>
    </row>
    <row r="336" spans="1:17" ht="15.75" customHeight="1" thickBot="1">
      <c r="A336" s="214" t="s">
        <v>21</v>
      </c>
      <c r="B336" s="215"/>
      <c r="C336" s="215"/>
      <c r="D336" s="257"/>
      <c r="E336" s="258"/>
      <c r="F336" s="10"/>
      <c r="G336" s="10"/>
      <c r="H336" s="10"/>
      <c r="I336" s="10"/>
      <c r="J336" s="10"/>
    </row>
    <row r="337" spans="1:17" ht="15.75" customHeight="1" thickBot="1">
      <c r="A337" s="277" t="s">
        <v>23</v>
      </c>
      <c r="B337" s="277"/>
      <c r="C337" s="256"/>
      <c r="D337" s="376" t="s">
        <v>107</v>
      </c>
      <c r="E337" s="377"/>
      <c r="J337" s="203" t="s">
        <v>3</v>
      </c>
      <c r="K337" s="203"/>
      <c r="L337">
        <v>110</v>
      </c>
    </row>
    <row r="338" spans="1:17" ht="15.75" customHeight="1">
      <c r="A338" s="378" t="s">
        <v>116</v>
      </c>
      <c r="B338" s="379"/>
      <c r="C338" s="379"/>
      <c r="D338" s="379"/>
      <c r="E338" s="379"/>
      <c r="F338" s="379"/>
      <c r="G338" s="379"/>
      <c r="H338" s="379"/>
      <c r="I338" s="379"/>
      <c r="J338" s="379"/>
      <c r="K338" s="379"/>
      <c r="L338" s="379"/>
      <c r="M338" s="379"/>
      <c r="N338" s="379"/>
      <c r="O338" s="379"/>
      <c r="P338" s="379"/>
      <c r="Q338" s="380"/>
    </row>
    <row r="339" spans="1:17" ht="15.75" customHeight="1">
      <c r="A339" s="288"/>
      <c r="B339" s="289"/>
      <c r="C339" s="289"/>
      <c r="D339" s="289"/>
      <c r="E339" s="289"/>
      <c r="F339" s="289"/>
      <c r="G339" s="289"/>
      <c r="H339" s="289"/>
      <c r="I339" s="289"/>
      <c r="J339" s="289"/>
      <c r="K339" s="289"/>
      <c r="L339" s="289"/>
      <c r="M339" s="289"/>
      <c r="N339" s="289"/>
      <c r="O339" s="289"/>
      <c r="P339" s="289"/>
      <c r="Q339" s="290"/>
    </row>
    <row r="340" spans="1:17" ht="15.75" customHeight="1" thickBot="1">
      <c r="A340" s="381"/>
      <c r="B340" s="382"/>
      <c r="C340" s="382"/>
      <c r="D340" s="382"/>
      <c r="E340" s="382"/>
      <c r="F340" s="382"/>
      <c r="G340" s="382"/>
      <c r="H340" s="382"/>
      <c r="I340" s="382"/>
      <c r="J340" s="382"/>
      <c r="K340" s="382"/>
      <c r="L340" s="382"/>
      <c r="M340" s="382"/>
      <c r="N340" s="382"/>
      <c r="O340" s="382"/>
      <c r="P340" s="382"/>
      <c r="Q340" s="383"/>
    </row>
    <row r="341" spans="1:17" ht="15.75" customHeight="1">
      <c r="A341" s="384" t="s">
        <v>4</v>
      </c>
      <c r="B341" s="221"/>
      <c r="C341" s="221"/>
      <c r="D341" s="208" t="s">
        <v>36</v>
      </c>
      <c r="E341" s="208" t="s">
        <v>37</v>
      </c>
      <c r="F341" s="208" t="s">
        <v>5</v>
      </c>
      <c r="G341" s="208" t="s">
        <v>6</v>
      </c>
      <c r="H341" s="208" t="s">
        <v>7</v>
      </c>
      <c r="I341" s="208" t="s">
        <v>8</v>
      </c>
      <c r="J341" s="208" t="s">
        <v>9</v>
      </c>
      <c r="K341" s="208"/>
      <c r="L341" s="210" t="s">
        <v>10</v>
      </c>
      <c r="M341" s="210"/>
      <c r="N341" s="210" t="s">
        <v>11</v>
      </c>
      <c r="O341" s="210"/>
      <c r="P341" s="210" t="s">
        <v>12</v>
      </c>
      <c r="Q341" s="373"/>
    </row>
    <row r="342" spans="1:17" ht="15.75" customHeight="1" thickBot="1">
      <c r="A342" s="385"/>
      <c r="B342" s="223"/>
      <c r="C342" s="223"/>
      <c r="D342" s="209"/>
      <c r="E342" s="209"/>
      <c r="F342" s="209"/>
      <c r="G342" s="209"/>
      <c r="H342" s="209"/>
      <c r="I342" s="209"/>
      <c r="J342" s="209"/>
      <c r="K342" s="209"/>
      <c r="L342" s="211"/>
      <c r="M342" s="211"/>
      <c r="N342" s="211"/>
      <c r="O342" s="211"/>
      <c r="P342" s="374"/>
      <c r="Q342" s="375"/>
    </row>
    <row r="343" spans="1:17" ht="15.75" customHeight="1" thickBot="1">
      <c r="A343" s="366" t="s">
        <v>20</v>
      </c>
      <c r="B343" s="229"/>
      <c r="C343" s="184"/>
      <c r="D343" s="184"/>
      <c r="E343" s="229"/>
      <c r="F343" s="184"/>
      <c r="G343" s="229"/>
      <c r="H343" s="229"/>
      <c r="I343" s="184"/>
      <c r="J343" s="229"/>
      <c r="K343" s="229"/>
      <c r="L343" s="229"/>
      <c r="M343" s="229"/>
      <c r="N343" s="229"/>
      <c r="O343" s="229"/>
      <c r="P343" s="367">
        <v>10.766999999999999</v>
      </c>
      <c r="Q343" s="368"/>
    </row>
    <row r="344" spans="1:17" ht="15.75" customHeight="1" thickBot="1">
      <c r="A344" s="83" t="s">
        <v>90</v>
      </c>
      <c r="B344" s="69" t="str">
        <f>IF(A344="","","～")</f>
        <v>～</v>
      </c>
      <c r="C344" s="73" t="s">
        <v>50</v>
      </c>
      <c r="D344" s="74">
        <v>44</v>
      </c>
      <c r="E344" s="58">
        <f>IF(A344="","",ROUND(D344/60,2))</f>
        <v>0.73</v>
      </c>
      <c r="F344" s="75">
        <v>20</v>
      </c>
      <c r="G344" s="71">
        <f>IF(F344="","",ROUND(D344/1000/60/((F344/1000)^2*PI()/4),2))</f>
        <v>2.33</v>
      </c>
      <c r="H344" s="14">
        <f>IF(I344="","",ROUND(J344/I344*1000,0))</f>
        <v>313</v>
      </c>
      <c r="I344" s="75">
        <v>14</v>
      </c>
      <c r="J344" s="369">
        <f>IF(F344="","",ROUND(IF(F344&lt;=50,(0.0126+((0.01739-0.1087*(F344/1000))/(G344)^(1/2)))*(I344/(F344/1000))*(G344^2/(2*9.8)),10.666*$L$227^(-1.85)*(F344/1000)^(-4.87)*(D344/(1000*60))^1.85*I344),3))</f>
        <v>4.3760000000000003</v>
      </c>
      <c r="K344" s="230"/>
      <c r="L344" s="370">
        <v>0</v>
      </c>
      <c r="M344" s="371"/>
      <c r="N344" s="365"/>
      <c r="O344" s="365"/>
      <c r="P344" s="206">
        <f t="shared" ref="P344:P348" si="41">IF(A344="","",J344+L344+N344)</f>
        <v>4.3760000000000003</v>
      </c>
      <c r="Q344" s="372"/>
    </row>
    <row r="345" spans="1:17" ht="15.75" customHeight="1" thickBot="1">
      <c r="A345" s="83" t="s">
        <v>93</v>
      </c>
      <c r="B345" s="70" t="str">
        <f t="shared" ref="B345" si="42">IF(A345="","","～")</f>
        <v>～</v>
      </c>
      <c r="C345" s="73" t="s">
        <v>108</v>
      </c>
      <c r="D345" s="59">
        <f>IF(A345="","",$D344)</f>
        <v>44</v>
      </c>
      <c r="E345" s="68">
        <f t="shared" ref="E345" si="43">IF(A345="","",ROUND(D345/60,2))</f>
        <v>0.73</v>
      </c>
      <c r="F345" s="75">
        <v>20</v>
      </c>
      <c r="G345" s="72">
        <f t="shared" ref="G345" si="44">IF(F345="","",ROUND(D345/1000/60/((F345/1000)^2*PI()/4),2))</f>
        <v>2.33</v>
      </c>
      <c r="H345" s="15">
        <f t="shared" ref="H345" si="45">IF(I345="","",ROUND(J345/I345*1000,0))</f>
        <v>312</v>
      </c>
      <c r="I345" s="75">
        <v>4.5</v>
      </c>
      <c r="J345" s="360">
        <f t="shared" ref="J345" si="46">IF(F345="","",ROUND(IF(F345&lt;=50,(0.0126+((0.01739-0.1087*(F345/1000))/(G345)^(1/2)))*(I345/(F345/1000))*(G345^2/(2*9.8)),10.666*$L$227^(-1.85)*(F345/1000)^(-4.87)*(D345/(1000*60))^1.85*I345),3))</f>
        <v>1.4059999999999999</v>
      </c>
      <c r="K345" s="361"/>
      <c r="L345" s="362">
        <v>1</v>
      </c>
      <c r="M345" s="363"/>
      <c r="N345" s="364"/>
      <c r="O345" s="358"/>
      <c r="P345" s="141">
        <f t="shared" si="41"/>
        <v>2.4059999999999997</v>
      </c>
      <c r="Q345" s="359"/>
    </row>
    <row r="346" spans="1:17" ht="15.75" customHeight="1">
      <c r="A346" s="84"/>
      <c r="B346" s="13" t="str">
        <f t="shared" ref="B346:B348" si="47">IF(A346="","","～")</f>
        <v/>
      </c>
      <c r="C346" s="63"/>
      <c r="D346" s="6" t="str">
        <f t="shared" ref="D346:D348" si="48">IF(A346="","",$D345)</f>
        <v/>
      </c>
      <c r="E346" s="6" t="str">
        <f t="shared" ref="E346:E348" si="49">IF(A346="","",ROUND(D346/60,2))</f>
        <v/>
      </c>
      <c r="F346" s="7"/>
      <c r="G346" s="11" t="str">
        <f t="shared" ref="G346:G348" si="50">IF(F346="","",ROUND(D346/1000/60/((F346/1000)^2*PI()/4),2))</f>
        <v/>
      </c>
      <c r="H346" s="11" t="str">
        <f t="shared" ref="H346:H348" si="51">IF(I346="","",ROUND(J346/I346*1000,0))</f>
        <v/>
      </c>
      <c r="I346" s="7"/>
      <c r="J346" s="242" t="str">
        <f t="shared" ref="J346:J348" si="52">IF(F346="","",ROUND(IF(F346&lt;=50,(0.0126+((0.01739-0.1087*(F346/1000))/(G346)^(1/2)))*(I346/(F346/1000))*(G346^2/(2*9.8)),10.666*$L$229^(-1.85)*(F346/1000)^(-4.87)*(D346/(1000*60))^1.85*I346),3))</f>
        <v/>
      </c>
      <c r="K346" s="242"/>
      <c r="L346" s="365"/>
      <c r="M346" s="365"/>
      <c r="N346" s="358"/>
      <c r="O346" s="358"/>
      <c r="P346" s="141" t="str">
        <f t="shared" si="41"/>
        <v/>
      </c>
      <c r="Q346" s="359"/>
    </row>
    <row r="347" spans="1:17" ht="15.75" customHeight="1">
      <c r="A347" s="85"/>
      <c r="B347" s="13" t="str">
        <f t="shared" si="47"/>
        <v/>
      </c>
      <c r="C347" s="64"/>
      <c r="D347" s="6" t="str">
        <f t="shared" si="48"/>
        <v/>
      </c>
      <c r="E347" s="6" t="str">
        <f t="shared" si="49"/>
        <v/>
      </c>
      <c r="F347" s="5"/>
      <c r="G347" s="11" t="str">
        <f t="shared" si="50"/>
        <v/>
      </c>
      <c r="H347" s="11" t="str">
        <f t="shared" si="51"/>
        <v/>
      </c>
      <c r="I347" s="5"/>
      <c r="J347" s="242" t="str">
        <f t="shared" si="52"/>
        <v/>
      </c>
      <c r="K347" s="242"/>
      <c r="L347" s="358"/>
      <c r="M347" s="358"/>
      <c r="N347" s="358"/>
      <c r="O347" s="358"/>
      <c r="P347" s="141" t="str">
        <f t="shared" si="41"/>
        <v/>
      </c>
      <c r="Q347" s="359"/>
    </row>
    <row r="348" spans="1:17" ht="15.75" customHeight="1">
      <c r="A348" s="85"/>
      <c r="B348" s="13" t="str">
        <f t="shared" si="47"/>
        <v/>
      </c>
      <c r="C348" s="64"/>
      <c r="D348" s="6" t="str">
        <f t="shared" si="48"/>
        <v/>
      </c>
      <c r="E348" s="6" t="str">
        <f t="shared" si="49"/>
        <v/>
      </c>
      <c r="F348" s="5"/>
      <c r="G348" s="11" t="str">
        <f t="shared" si="50"/>
        <v/>
      </c>
      <c r="H348" s="11" t="str">
        <f t="shared" si="51"/>
        <v/>
      </c>
      <c r="I348" s="5"/>
      <c r="J348" s="242" t="str">
        <f t="shared" si="52"/>
        <v/>
      </c>
      <c r="K348" s="242"/>
      <c r="L348" s="358"/>
      <c r="M348" s="358"/>
      <c r="N348" s="358"/>
      <c r="O348" s="358"/>
      <c r="P348" s="141" t="str">
        <f t="shared" si="41"/>
        <v/>
      </c>
      <c r="Q348" s="359"/>
    </row>
    <row r="349" spans="1:17" ht="15.75" customHeight="1" thickBot="1">
      <c r="A349" s="341" t="s">
        <v>13</v>
      </c>
      <c r="B349" s="342"/>
      <c r="C349" s="342"/>
      <c r="D349" s="342"/>
      <c r="E349" s="342"/>
      <c r="F349" s="342"/>
      <c r="G349" s="342"/>
      <c r="H349" s="342"/>
      <c r="I349" s="343"/>
      <c r="J349" s="344">
        <f>SUM(J344:K348)</f>
        <v>5.782</v>
      </c>
      <c r="K349" s="343"/>
      <c r="L349" s="344">
        <f>SUM(L344:M348)</f>
        <v>1</v>
      </c>
      <c r="M349" s="343"/>
      <c r="N349" s="344">
        <f>SUM(N344:O348)</f>
        <v>0</v>
      </c>
      <c r="O349" s="343"/>
      <c r="P349" s="201">
        <f>SUM(P343:Q348)</f>
        <v>17.548999999999999</v>
      </c>
      <c r="Q349" s="345"/>
    </row>
    <row r="350" spans="1:17" ht="15.75" customHeight="1">
      <c r="A350" s="346" t="s">
        <v>14</v>
      </c>
      <c r="B350" s="347"/>
      <c r="C350" s="348"/>
      <c r="D350" s="352" t="s">
        <v>36</v>
      </c>
      <c r="E350" s="352" t="s">
        <v>37</v>
      </c>
      <c r="F350" s="354" t="s">
        <v>5</v>
      </c>
      <c r="G350" s="356" t="s">
        <v>6</v>
      </c>
      <c r="H350" s="317"/>
      <c r="I350" s="318"/>
      <c r="J350" s="320" t="s">
        <v>58</v>
      </c>
      <c r="K350" s="321"/>
      <c r="L350" s="324" t="s">
        <v>62</v>
      </c>
      <c r="M350" s="325"/>
      <c r="N350" s="325"/>
      <c r="O350" s="325"/>
      <c r="P350" s="325"/>
      <c r="Q350" s="326"/>
    </row>
    <row r="351" spans="1:17" ht="15.75" customHeight="1" thickBot="1">
      <c r="A351" s="349"/>
      <c r="B351" s="350"/>
      <c r="C351" s="351"/>
      <c r="D351" s="353"/>
      <c r="E351" s="168"/>
      <c r="F351" s="355"/>
      <c r="G351" s="172"/>
      <c r="H351" s="175"/>
      <c r="I351" s="176"/>
      <c r="J351" s="322"/>
      <c r="K351" s="323"/>
      <c r="L351" s="327"/>
      <c r="M351" s="328"/>
      <c r="N351" s="328"/>
      <c r="O351" s="328"/>
      <c r="P351" s="328"/>
      <c r="Q351" s="329"/>
    </row>
    <row r="352" spans="1:17" ht="15.75" customHeight="1" thickBot="1">
      <c r="A352" s="333" t="s">
        <v>50</v>
      </c>
      <c r="B352" s="334"/>
      <c r="C352" s="335"/>
      <c r="D352" s="74">
        <v>44</v>
      </c>
      <c r="E352" s="58">
        <f t="shared" ref="E352:E355" si="53">IF(A352="","",ROUND(D352/60,2))</f>
        <v>0.73</v>
      </c>
      <c r="F352" s="75">
        <v>20</v>
      </c>
      <c r="G352" s="77">
        <f t="shared" ref="G352:G355" si="54">IF(F352="","",ROUND(D352/1000/60/((F352/1000)^2*PI()/4),2))</f>
        <v>2.33</v>
      </c>
      <c r="H352" s="175"/>
      <c r="I352" s="319"/>
      <c r="J352" s="336">
        <v>2.6</v>
      </c>
      <c r="K352" s="337"/>
      <c r="L352" s="328"/>
      <c r="M352" s="328"/>
      <c r="N352" s="328"/>
      <c r="O352" s="328"/>
      <c r="P352" s="328"/>
      <c r="Q352" s="329"/>
    </row>
    <row r="353" spans="1:17" ht="15.75" customHeight="1" thickBot="1">
      <c r="A353" s="333" t="s">
        <v>51</v>
      </c>
      <c r="B353" s="334"/>
      <c r="C353" s="335"/>
      <c r="D353" s="80">
        <f>IF(A353="","",D352)</f>
        <v>44</v>
      </c>
      <c r="E353" s="68">
        <f t="shared" si="53"/>
        <v>0.73</v>
      </c>
      <c r="F353" s="75">
        <v>20</v>
      </c>
      <c r="G353" s="78">
        <f t="shared" si="54"/>
        <v>2.33</v>
      </c>
      <c r="H353" s="175"/>
      <c r="I353" s="319"/>
      <c r="J353" s="336">
        <v>2.2999999999999998</v>
      </c>
      <c r="K353" s="337"/>
      <c r="L353" s="328"/>
      <c r="M353" s="328"/>
      <c r="N353" s="328"/>
      <c r="O353" s="328"/>
      <c r="P353" s="328"/>
      <c r="Q353" s="329"/>
    </row>
    <row r="354" spans="1:17" ht="15.75" customHeight="1" thickBot="1">
      <c r="A354" s="333" t="s">
        <v>52</v>
      </c>
      <c r="B354" s="334"/>
      <c r="C354" s="335"/>
      <c r="D354" s="76">
        <f>IF(A354="","",D352)</f>
        <v>44</v>
      </c>
      <c r="E354" s="68">
        <f t="shared" si="53"/>
        <v>0.73</v>
      </c>
      <c r="F354" s="75">
        <v>20</v>
      </c>
      <c r="G354" s="78">
        <f t="shared" si="54"/>
        <v>2.33</v>
      </c>
      <c r="H354" s="175"/>
      <c r="I354" s="319"/>
      <c r="J354" s="336">
        <v>2.2999999999999998</v>
      </c>
      <c r="K354" s="337"/>
      <c r="L354" s="328"/>
      <c r="M354" s="328"/>
      <c r="N354" s="328"/>
      <c r="O354" s="328"/>
      <c r="P354" s="328"/>
      <c r="Q354" s="329"/>
    </row>
    <row r="355" spans="1:17" ht="15.75" customHeight="1" thickBot="1">
      <c r="A355" s="333" t="s">
        <v>53</v>
      </c>
      <c r="B355" s="334"/>
      <c r="C355" s="335"/>
      <c r="D355" s="76">
        <f>IF(A355="","",D352)</f>
        <v>44</v>
      </c>
      <c r="E355" s="68">
        <f t="shared" si="53"/>
        <v>0.73</v>
      </c>
      <c r="F355" s="75">
        <v>20</v>
      </c>
      <c r="G355" s="78">
        <f t="shared" si="54"/>
        <v>2.33</v>
      </c>
      <c r="H355" s="177"/>
      <c r="I355" s="178"/>
      <c r="J355" s="312">
        <v>0.85</v>
      </c>
      <c r="K355" s="313"/>
      <c r="L355" s="327"/>
      <c r="M355" s="328"/>
      <c r="N355" s="328"/>
      <c r="O355" s="328"/>
      <c r="P355" s="328"/>
      <c r="Q355" s="329"/>
    </row>
    <row r="356" spans="1:17" ht="15.75" customHeight="1" thickBot="1">
      <c r="A356" s="314" t="s">
        <v>13</v>
      </c>
      <c r="B356" s="136"/>
      <c r="C356" s="136"/>
      <c r="D356" s="136"/>
      <c r="E356" s="136"/>
      <c r="F356" s="136"/>
      <c r="G356" s="136"/>
      <c r="H356" s="136"/>
      <c r="I356" s="137"/>
      <c r="J356" s="138">
        <f>SUM(J352:J355)</f>
        <v>8.0500000000000007</v>
      </c>
      <c r="K356" s="139"/>
      <c r="L356" s="330"/>
      <c r="M356" s="331"/>
      <c r="N356" s="331"/>
      <c r="O356" s="331"/>
      <c r="P356" s="331"/>
      <c r="Q356" s="332"/>
    </row>
    <row r="357" spans="1:17" ht="15.75" customHeight="1" thickBot="1">
      <c r="A357" s="315" t="s">
        <v>19</v>
      </c>
      <c r="B357" s="146"/>
      <c r="C357" s="146"/>
      <c r="D357" s="146"/>
      <c r="E357" s="146"/>
      <c r="F357" s="146"/>
      <c r="G357" s="146"/>
      <c r="H357" s="146"/>
      <c r="I357" s="146"/>
      <c r="J357" s="146" t="str">
        <f>IF(D337="","","給水系統  "&amp;D337)</f>
        <v>給水系統  C～E</v>
      </c>
      <c r="K357" s="146"/>
      <c r="L357" s="146"/>
      <c r="M357" s="146"/>
      <c r="N357" s="147"/>
      <c r="O357" s="148">
        <f>P349+J356</f>
        <v>25.599</v>
      </c>
      <c r="P357" s="149"/>
      <c r="Q357" s="316"/>
    </row>
    <row r="358" spans="1:17" ht="15.75" customHeight="1">
      <c r="A358" s="285" t="s">
        <v>60</v>
      </c>
      <c r="B358" s="286"/>
      <c r="C358" s="286"/>
      <c r="D358" s="286"/>
      <c r="E358" s="286"/>
      <c r="F358" s="286"/>
      <c r="G358" s="286"/>
      <c r="H358" s="286"/>
      <c r="I358" s="286"/>
      <c r="J358" s="286"/>
      <c r="K358" s="286"/>
      <c r="L358" s="286"/>
      <c r="M358" s="286"/>
      <c r="N358" s="286"/>
      <c r="O358" s="286"/>
      <c r="P358" s="286"/>
      <c r="Q358" s="287"/>
    </row>
    <row r="359" spans="1:17" ht="15.75" customHeight="1">
      <c r="A359" s="288"/>
      <c r="B359" s="289"/>
      <c r="C359" s="289"/>
      <c r="D359" s="289"/>
      <c r="E359" s="289"/>
      <c r="F359" s="289"/>
      <c r="G359" s="289"/>
      <c r="H359" s="289"/>
      <c r="I359" s="289"/>
      <c r="J359" s="289"/>
      <c r="K359" s="289"/>
      <c r="L359" s="289"/>
      <c r="M359" s="289"/>
      <c r="N359" s="289"/>
      <c r="O359" s="289"/>
      <c r="P359" s="289"/>
      <c r="Q359" s="290"/>
    </row>
    <row r="360" spans="1:17" ht="15.75" customHeight="1">
      <c r="A360" s="288"/>
      <c r="B360" s="289"/>
      <c r="C360" s="289"/>
      <c r="D360" s="289"/>
      <c r="E360" s="289"/>
      <c r="F360" s="289"/>
      <c r="G360" s="289"/>
      <c r="H360" s="289"/>
      <c r="I360" s="289"/>
      <c r="J360" s="289"/>
      <c r="K360" s="289"/>
      <c r="L360" s="289"/>
      <c r="M360" s="289"/>
      <c r="N360" s="289"/>
      <c r="O360" s="289"/>
      <c r="P360" s="289"/>
      <c r="Q360" s="290"/>
    </row>
    <row r="361" spans="1:17" ht="15.75" customHeight="1">
      <c r="A361" s="288"/>
      <c r="B361" s="289"/>
      <c r="C361" s="289"/>
      <c r="D361" s="289"/>
      <c r="E361" s="289"/>
      <c r="F361" s="289"/>
      <c r="G361" s="289"/>
      <c r="H361" s="289"/>
      <c r="I361" s="289"/>
      <c r="J361" s="289"/>
      <c r="K361" s="289"/>
      <c r="L361" s="289"/>
      <c r="M361" s="289"/>
      <c r="N361" s="289"/>
      <c r="O361" s="289"/>
      <c r="P361" s="289"/>
      <c r="Q361" s="290"/>
    </row>
    <row r="362" spans="1:17" ht="15.75" customHeight="1">
      <c r="A362" s="288"/>
      <c r="B362" s="289"/>
      <c r="C362" s="289"/>
      <c r="D362" s="289"/>
      <c r="E362" s="289"/>
      <c r="F362" s="289"/>
      <c r="G362" s="289"/>
      <c r="H362" s="289"/>
      <c r="I362" s="289"/>
      <c r="J362" s="289"/>
      <c r="K362" s="289"/>
      <c r="L362" s="289"/>
      <c r="M362" s="289"/>
      <c r="N362" s="289"/>
      <c r="O362" s="289"/>
      <c r="P362" s="289"/>
      <c r="Q362" s="290"/>
    </row>
    <row r="363" spans="1:17" ht="15.75" customHeight="1" thickBot="1">
      <c r="A363" s="291"/>
      <c r="B363" s="292"/>
      <c r="C363" s="292"/>
      <c r="D363" s="292"/>
      <c r="E363" s="292"/>
      <c r="F363" s="292"/>
      <c r="G363" s="292"/>
      <c r="H363" s="292"/>
      <c r="I363" s="292"/>
      <c r="J363" s="292"/>
      <c r="K363" s="292"/>
      <c r="L363" s="292"/>
      <c r="M363" s="292"/>
      <c r="N363" s="292"/>
      <c r="O363" s="292"/>
      <c r="P363" s="292"/>
      <c r="Q363" s="293"/>
    </row>
    <row r="364" spans="1:17" ht="15.75" customHeight="1">
      <c r="A364" s="82"/>
      <c r="B364" s="82"/>
      <c r="C364" s="82"/>
      <c r="D364" s="82"/>
      <c r="E364" s="82"/>
      <c r="F364" s="82"/>
      <c r="G364" s="82"/>
      <c r="H364" s="82"/>
      <c r="I364" s="82"/>
      <c r="J364" s="82"/>
      <c r="K364" s="82"/>
      <c r="L364" s="82"/>
      <c r="M364" s="82"/>
      <c r="N364" s="82"/>
      <c r="O364" s="82"/>
      <c r="P364" s="82"/>
      <c r="Q364" s="82"/>
    </row>
    <row r="365" spans="1:17" ht="15.75" customHeight="1">
      <c r="A365" s="39"/>
      <c r="B365" s="39"/>
      <c r="C365" s="39"/>
      <c r="D365" s="39"/>
      <c r="E365" s="39"/>
      <c r="F365" s="39"/>
      <c r="G365" s="39"/>
      <c r="H365" s="39"/>
      <c r="I365" s="39"/>
      <c r="J365" s="39"/>
      <c r="K365" s="39"/>
      <c r="L365" s="39"/>
      <c r="M365" s="39"/>
      <c r="N365" s="39"/>
      <c r="O365" s="39"/>
      <c r="P365" s="39"/>
      <c r="Q365" s="39"/>
    </row>
    <row r="366" spans="1:17" ht="15.75" customHeight="1">
      <c r="A366" s="39"/>
      <c r="B366" s="39"/>
      <c r="C366" s="39"/>
      <c r="D366" s="39"/>
      <c r="E366" s="39"/>
      <c r="F366" s="39"/>
      <c r="G366" s="39"/>
      <c r="H366" s="39"/>
      <c r="I366" s="39"/>
      <c r="J366" s="39"/>
      <c r="K366" s="357" t="s">
        <v>120</v>
      </c>
      <c r="L366" s="357"/>
      <c r="M366" s="357"/>
      <c r="N366" s="357"/>
      <c r="O366" s="357"/>
      <c r="P366" s="357"/>
      <c r="Q366" s="39"/>
    </row>
    <row r="367" spans="1:17" ht="15.75" customHeight="1">
      <c r="A367" s="39"/>
      <c r="B367" s="39"/>
      <c r="C367" s="39"/>
      <c r="D367" s="39"/>
      <c r="E367" s="39"/>
      <c r="F367" s="39"/>
      <c r="G367" s="39"/>
      <c r="H367" s="39"/>
      <c r="I367" s="39"/>
      <c r="J367" s="39"/>
      <c r="K367" s="357"/>
      <c r="L367" s="357"/>
      <c r="M367" s="357"/>
      <c r="N367" s="357"/>
      <c r="O367" s="357"/>
      <c r="P367" s="357"/>
      <c r="Q367" s="39"/>
    </row>
    <row r="368" spans="1:17" ht="15.75" customHeight="1">
      <c r="A368" s="39"/>
      <c r="B368" s="39"/>
      <c r="C368" s="39"/>
      <c r="D368" s="39"/>
      <c r="E368" s="39"/>
      <c r="F368" s="39"/>
      <c r="G368" s="39"/>
      <c r="H368" s="39"/>
      <c r="I368" s="39"/>
      <c r="J368" s="39"/>
      <c r="K368" s="357"/>
      <c r="L368" s="357"/>
      <c r="M368" s="357"/>
      <c r="N368" s="357"/>
      <c r="O368" s="357"/>
      <c r="P368" s="357"/>
      <c r="Q368" s="39"/>
    </row>
    <row r="369" spans="1:17" ht="15.75" customHeight="1">
      <c r="A369" s="39"/>
      <c r="B369" s="39"/>
      <c r="C369" s="39"/>
      <c r="D369" s="39"/>
      <c r="E369" s="39"/>
      <c r="F369" s="39"/>
      <c r="G369" s="39"/>
      <c r="H369" s="39"/>
      <c r="I369" s="39"/>
      <c r="J369" s="39"/>
      <c r="K369" s="357"/>
      <c r="L369" s="357"/>
      <c r="M369" s="357"/>
      <c r="N369" s="357"/>
      <c r="O369" s="357"/>
      <c r="P369" s="357"/>
      <c r="Q369" s="39"/>
    </row>
    <row r="370" spans="1:17" ht="15.75" customHeight="1">
      <c r="A370" s="39"/>
      <c r="B370" s="39"/>
      <c r="C370" s="39"/>
      <c r="D370" s="39"/>
      <c r="E370" s="39"/>
      <c r="F370" s="39"/>
      <c r="G370" s="39"/>
      <c r="H370" s="39"/>
      <c r="I370" s="39"/>
      <c r="J370" s="39"/>
      <c r="K370" s="357"/>
      <c r="L370" s="357"/>
      <c r="M370" s="357"/>
      <c r="N370" s="357"/>
      <c r="O370" s="357"/>
      <c r="P370" s="357"/>
      <c r="Q370" s="39"/>
    </row>
    <row r="371" spans="1:17" ht="15.75" customHeight="1">
      <c r="A371" s="39"/>
      <c r="B371" s="39"/>
      <c r="C371" s="39"/>
      <c r="D371" s="39"/>
      <c r="E371" s="39"/>
      <c r="F371" s="39"/>
      <c r="G371" s="39"/>
      <c r="H371" s="39"/>
      <c r="I371" s="39"/>
      <c r="J371" s="39"/>
      <c r="K371" s="357"/>
      <c r="L371" s="357"/>
      <c r="M371" s="357"/>
      <c r="N371" s="357"/>
      <c r="O371" s="357"/>
      <c r="P371" s="357"/>
      <c r="Q371" s="39"/>
    </row>
    <row r="372" spans="1:17" ht="15.75" customHeight="1">
      <c r="A372" s="39"/>
      <c r="B372" s="39"/>
      <c r="C372" s="39"/>
      <c r="D372" s="39"/>
      <c r="E372" s="39"/>
      <c r="F372" s="39"/>
      <c r="G372" s="39"/>
      <c r="H372" s="39"/>
      <c r="I372" s="39"/>
      <c r="J372" s="39"/>
      <c r="K372" s="39"/>
      <c r="L372" s="39"/>
      <c r="M372" s="39"/>
      <c r="N372" s="39"/>
      <c r="O372" s="39"/>
      <c r="P372" s="39"/>
      <c r="Q372" s="39"/>
    </row>
    <row r="373" spans="1:17" ht="15.75" customHeight="1">
      <c r="A373" s="39"/>
      <c r="B373" s="39"/>
      <c r="C373" s="39"/>
      <c r="D373" s="39"/>
      <c r="E373" s="39"/>
      <c r="F373" s="39"/>
      <c r="G373" s="39"/>
      <c r="H373" s="39"/>
      <c r="I373" s="39"/>
      <c r="J373" s="39"/>
      <c r="K373" s="39"/>
      <c r="L373" s="39"/>
      <c r="M373" s="39"/>
      <c r="N373" s="39"/>
      <c r="O373" s="39"/>
      <c r="P373" s="39"/>
      <c r="Q373" s="39"/>
    </row>
    <row r="374" spans="1:17" ht="15.75" customHeight="1">
      <c r="A374" s="39"/>
      <c r="B374" s="39"/>
      <c r="C374" s="39"/>
      <c r="D374" s="39"/>
      <c r="E374" s="39"/>
      <c r="F374" s="39"/>
      <c r="G374" s="39"/>
      <c r="H374" s="39"/>
      <c r="I374" s="39"/>
      <c r="J374" s="39"/>
      <c r="K374" s="39"/>
      <c r="L374" s="39"/>
      <c r="M374" s="39"/>
      <c r="N374" s="39"/>
      <c r="O374" s="39"/>
      <c r="P374" s="39"/>
      <c r="Q374" s="39"/>
    </row>
    <row r="375" spans="1:17" ht="15.75" customHeight="1">
      <c r="A375" s="39"/>
      <c r="B375" s="39"/>
      <c r="C375" s="39"/>
      <c r="D375" s="39"/>
      <c r="E375" s="39"/>
      <c r="F375" s="39"/>
      <c r="G375" s="39"/>
      <c r="H375" s="39"/>
      <c r="I375" s="39"/>
      <c r="J375" s="39"/>
      <c r="K375" s="39"/>
      <c r="L375" s="39"/>
      <c r="M375" s="39"/>
      <c r="N375" s="39"/>
      <c r="O375" s="39"/>
      <c r="P375" s="39"/>
      <c r="Q375" s="39"/>
    </row>
    <row r="376" spans="1:17" ht="15.75" customHeight="1">
      <c r="A376" s="39"/>
      <c r="B376" s="39"/>
      <c r="C376" s="39"/>
      <c r="D376" s="39"/>
      <c r="E376" s="39"/>
      <c r="F376" s="39"/>
      <c r="G376" s="39"/>
      <c r="H376" s="39"/>
      <c r="I376" s="39"/>
      <c r="J376" s="39"/>
      <c r="K376" s="39"/>
      <c r="L376" s="39"/>
      <c r="M376" s="39"/>
      <c r="N376" s="39"/>
      <c r="O376" s="39"/>
      <c r="P376" s="39"/>
      <c r="Q376" s="39"/>
    </row>
    <row r="377" spans="1:17" ht="15.75" customHeight="1">
      <c r="A377" s="39"/>
      <c r="B377" s="39"/>
      <c r="C377" s="39"/>
      <c r="D377" s="39"/>
      <c r="E377" s="39"/>
      <c r="F377" s="39"/>
      <c r="G377" s="39"/>
      <c r="H377" s="39"/>
      <c r="I377" s="39"/>
      <c r="J377" s="39"/>
      <c r="K377" s="39"/>
      <c r="L377" s="39"/>
      <c r="M377" s="39"/>
      <c r="N377" s="39"/>
      <c r="O377" s="39"/>
      <c r="P377" s="39"/>
      <c r="Q377" s="39"/>
    </row>
    <row r="378" spans="1:17" ht="15.75" customHeight="1">
      <c r="A378" s="39"/>
      <c r="B378" s="39"/>
      <c r="C378" s="39"/>
      <c r="D378" s="39"/>
      <c r="E378" s="39"/>
      <c r="F378" s="39"/>
      <c r="G378" s="39"/>
      <c r="H378" s="39"/>
      <c r="I378" s="39"/>
      <c r="J378" s="39"/>
      <c r="K378" s="39"/>
      <c r="L378" s="39"/>
      <c r="M378" s="39"/>
      <c r="N378" s="39"/>
      <c r="O378" s="39"/>
      <c r="P378" s="39"/>
      <c r="Q378" s="39"/>
    </row>
    <row r="379" spans="1:17" ht="15.75" customHeight="1">
      <c r="A379" s="39"/>
      <c r="B379" s="39"/>
      <c r="C379" s="39"/>
      <c r="D379" s="39"/>
      <c r="E379" s="39"/>
      <c r="F379" s="39"/>
      <c r="G379" s="39"/>
      <c r="H379" s="39"/>
      <c r="I379" s="39"/>
      <c r="J379" s="39"/>
      <c r="K379" s="39"/>
      <c r="L379" s="39"/>
      <c r="M379" s="39"/>
      <c r="N379" s="39"/>
      <c r="O379" s="39"/>
      <c r="P379" s="39"/>
      <c r="Q379" s="39"/>
    </row>
    <row r="380" spans="1:17" ht="15.75" customHeight="1">
      <c r="A380" s="39"/>
      <c r="B380" s="39"/>
      <c r="C380" s="39"/>
      <c r="D380" s="39"/>
      <c r="E380" s="39"/>
      <c r="F380" s="39"/>
      <c r="G380" s="39"/>
      <c r="H380" s="39"/>
      <c r="I380" s="39"/>
      <c r="J380" s="39"/>
      <c r="K380" s="39"/>
      <c r="L380" s="39"/>
      <c r="M380" s="39"/>
      <c r="N380" s="39"/>
      <c r="O380" s="39"/>
      <c r="P380" s="39"/>
      <c r="Q380" s="39"/>
    </row>
    <row r="381" spans="1:17" ht="15.75" customHeight="1">
      <c r="A381" s="39"/>
      <c r="B381" s="39"/>
      <c r="C381" s="39"/>
      <c r="D381" s="39"/>
      <c r="E381" s="39"/>
      <c r="F381" s="39"/>
      <c r="G381" s="39"/>
      <c r="H381" s="39"/>
      <c r="I381" s="39"/>
      <c r="J381" s="39"/>
      <c r="K381" s="39"/>
      <c r="L381" s="39"/>
      <c r="M381" s="39"/>
      <c r="N381" s="39"/>
      <c r="O381" s="39"/>
      <c r="P381" s="39"/>
      <c r="Q381" s="39"/>
    </row>
    <row r="382" spans="1:17" ht="15.75" customHeight="1">
      <c r="A382" s="39"/>
      <c r="B382" s="39"/>
      <c r="C382" s="39"/>
      <c r="D382" s="39"/>
      <c r="E382" s="39"/>
      <c r="F382" s="39"/>
      <c r="G382" s="39"/>
      <c r="H382" s="39"/>
      <c r="I382" s="39"/>
      <c r="J382" s="39"/>
      <c r="K382" s="39"/>
      <c r="L382" s="39"/>
      <c r="M382" s="39"/>
      <c r="N382" s="39"/>
      <c r="O382" s="39"/>
      <c r="P382" s="39"/>
      <c r="Q382" s="39"/>
    </row>
    <row r="383" spans="1:17" ht="15.75" customHeight="1">
      <c r="A383" s="39"/>
      <c r="B383" s="39"/>
      <c r="C383" s="39"/>
      <c r="D383" s="39"/>
      <c r="E383" s="39"/>
      <c r="F383" s="39"/>
      <c r="G383" s="39"/>
      <c r="H383" s="39"/>
      <c r="I383" s="39"/>
      <c r="J383" s="39"/>
      <c r="K383" s="39"/>
      <c r="L383" s="39"/>
      <c r="M383" s="39"/>
      <c r="N383" s="39"/>
      <c r="O383" s="39"/>
      <c r="P383" s="39"/>
      <c r="Q383" s="39"/>
    </row>
    <row r="384" spans="1:17" ht="15.75" customHeight="1">
      <c r="A384" s="39"/>
      <c r="B384" s="39"/>
      <c r="C384" s="39"/>
      <c r="D384" s="39"/>
      <c r="E384" s="39"/>
      <c r="F384" s="39"/>
      <c r="G384" s="39"/>
      <c r="H384" s="39"/>
      <c r="I384" s="39"/>
      <c r="J384" s="39"/>
      <c r="K384" s="39"/>
      <c r="L384" s="39"/>
      <c r="M384" s="39"/>
      <c r="N384" s="39"/>
      <c r="O384" s="39"/>
      <c r="P384" s="39"/>
      <c r="Q384" s="39"/>
    </row>
    <row r="385" spans="1:17" ht="15.75" customHeight="1">
      <c r="A385" s="39"/>
      <c r="B385" s="39"/>
      <c r="C385" s="39"/>
      <c r="D385" s="39"/>
      <c r="E385" s="39"/>
      <c r="F385" s="39"/>
      <c r="G385" s="39"/>
      <c r="H385" s="39"/>
      <c r="I385" s="39"/>
      <c r="J385" s="39"/>
      <c r="K385" s="39"/>
      <c r="L385" s="39"/>
      <c r="M385" s="39"/>
      <c r="N385" s="39"/>
      <c r="O385" s="39"/>
      <c r="P385" s="39"/>
      <c r="Q385" s="39"/>
    </row>
    <row r="386" spans="1:17" ht="11.25" customHeight="1">
      <c r="A386" s="39"/>
      <c r="B386" s="39"/>
      <c r="C386" s="39"/>
      <c r="D386" s="39"/>
      <c r="E386" s="39"/>
      <c r="F386" s="39"/>
      <c r="G386" s="39"/>
      <c r="H386" s="39"/>
      <c r="I386" s="39"/>
      <c r="J386" s="39"/>
      <c r="K386" s="39"/>
      <c r="L386" s="39"/>
      <c r="M386" s="39"/>
      <c r="N386" s="39"/>
      <c r="O386" s="39"/>
      <c r="P386" s="39"/>
      <c r="Q386" s="39"/>
    </row>
    <row r="387" spans="1:17" ht="24.75" customHeight="1">
      <c r="A387" s="23"/>
      <c r="B387" s="23"/>
      <c r="C387" s="23"/>
      <c r="D387" s="23"/>
      <c r="E387" s="23"/>
      <c r="F387" s="23"/>
      <c r="G387" s="23"/>
      <c r="H387" s="23"/>
      <c r="I387" s="23"/>
      <c r="J387" s="23"/>
      <c r="K387" s="23"/>
      <c r="L387" s="23"/>
      <c r="M387" s="23"/>
      <c r="N387" s="23"/>
      <c r="O387" s="23"/>
      <c r="P387" s="23"/>
      <c r="Q387" s="23"/>
    </row>
    <row r="388" spans="1:17" ht="24.75" customHeight="1">
      <c r="A388" s="81" t="s">
        <v>82</v>
      </c>
      <c r="B388" s="81"/>
      <c r="C388" s="55"/>
      <c r="D388" s="55"/>
      <c r="E388" s="55"/>
      <c r="F388" s="55"/>
      <c r="G388" s="55"/>
      <c r="H388" s="55"/>
      <c r="I388" s="55"/>
      <c r="J388" s="55"/>
      <c r="K388" s="55"/>
      <c r="L388" s="55"/>
      <c r="M388" s="55"/>
      <c r="N388" s="55"/>
      <c r="O388" s="55"/>
      <c r="P388" s="55"/>
      <c r="Q388" s="55"/>
    </row>
    <row r="389" spans="1:17" ht="15.75" customHeight="1" thickBot="1">
      <c r="A389" s="81"/>
      <c r="B389" s="81"/>
      <c r="C389" s="55"/>
      <c r="D389" s="55"/>
      <c r="E389" s="55"/>
      <c r="F389" s="55"/>
      <c r="G389" s="55"/>
      <c r="H389" s="55"/>
      <c r="I389" s="55"/>
      <c r="J389" s="55"/>
      <c r="K389" s="55"/>
      <c r="L389" s="55"/>
      <c r="M389" s="55"/>
      <c r="N389" s="55"/>
      <c r="O389" s="55"/>
      <c r="P389" s="55"/>
      <c r="Q389" s="55"/>
    </row>
    <row r="390" spans="1:17" ht="15.75" customHeight="1" thickBot="1">
      <c r="A390" s="81"/>
      <c r="B390" s="338" t="s">
        <v>74</v>
      </c>
      <c r="C390" s="338"/>
      <c r="D390" s="338"/>
      <c r="E390" s="338"/>
      <c r="F390" s="338"/>
      <c r="G390" s="339">
        <v>25.6</v>
      </c>
      <c r="H390" s="340"/>
      <c r="I390" s="55" t="s">
        <v>75</v>
      </c>
      <c r="J390" s="55"/>
      <c r="K390" s="55"/>
      <c r="L390" s="55"/>
      <c r="M390" s="55"/>
      <c r="N390" s="55"/>
      <c r="O390" s="55"/>
      <c r="P390" s="55"/>
      <c r="Q390" s="55"/>
    </row>
    <row r="391" spans="1:17" ht="15.75" customHeight="1" thickBot="1">
      <c r="A391" s="4"/>
      <c r="B391" s="4"/>
    </row>
    <row r="392" spans="1:17" ht="15.75" customHeight="1" thickBot="1">
      <c r="A392" s="4"/>
      <c r="B392" s="108" t="s">
        <v>77</v>
      </c>
      <c r="C392" s="108"/>
      <c r="D392" s="108"/>
      <c r="E392" s="108"/>
      <c r="F392" s="109"/>
      <c r="G392" s="112">
        <f>F10</f>
        <v>0.21</v>
      </c>
      <c r="H392" s="113"/>
      <c r="I392" s="34" t="s">
        <v>76</v>
      </c>
      <c r="J392" s="114">
        <f>ROUND(G392*102,1)</f>
        <v>21.4</v>
      </c>
      <c r="K392" s="115"/>
      <c r="L392" t="s">
        <v>75</v>
      </c>
    </row>
    <row r="393" spans="1:17" ht="15.75" customHeight="1">
      <c r="A393" s="4"/>
      <c r="B393" s="4"/>
    </row>
    <row r="394" spans="1:17" ht="15.75" customHeight="1">
      <c r="A394" s="4"/>
      <c r="B394" s="116" t="s">
        <v>78</v>
      </c>
      <c r="C394" s="116"/>
      <c r="D394" s="116"/>
      <c r="E394" s="116"/>
      <c r="F394" s="36" t="str">
        <f>IF(J392&gt;G390,"&gt;","&lt;")</f>
        <v>&lt;</v>
      </c>
      <c r="G394" s="117" t="s">
        <v>79</v>
      </c>
      <c r="H394" s="117"/>
      <c r="I394" s="117"/>
      <c r="J394" s="117"/>
    </row>
    <row r="395" spans="1:17" ht="28.5" customHeight="1" thickBot="1">
      <c r="A395" s="4"/>
      <c r="B395" s="4"/>
    </row>
    <row r="396" spans="1:17" ht="27" customHeight="1" thickTop="1" thickBot="1">
      <c r="A396" s="4"/>
      <c r="B396" s="105" t="str">
        <f>IF(J392&gt;G390,"この給水装置は水理計算上、十分な給水が可能である。","この給水装置は水理計算上、水圧不足、十分な給水の確保が困難となる可能性がある。")</f>
        <v>この給水装置は水理計算上、水圧不足、十分な給水の確保が困難となる可能性がある。</v>
      </c>
      <c r="C396" s="106"/>
      <c r="D396" s="106"/>
      <c r="E396" s="106"/>
      <c r="F396" s="106"/>
      <c r="G396" s="106"/>
      <c r="H396" s="106"/>
      <c r="I396" s="106"/>
      <c r="J396" s="106"/>
      <c r="K396" s="106"/>
      <c r="L396" s="106"/>
      <c r="M396" s="106"/>
      <c r="N396" s="106"/>
      <c r="O396" s="106"/>
      <c r="P396" s="107"/>
    </row>
    <row r="397" spans="1:17" ht="24.75" customHeight="1" thickTop="1" thickBot="1">
      <c r="A397" s="23"/>
      <c r="B397" s="23"/>
      <c r="C397" s="23"/>
      <c r="D397" s="23"/>
      <c r="E397" s="23"/>
      <c r="F397" s="23"/>
      <c r="G397" s="23"/>
      <c r="H397" s="23"/>
      <c r="I397" s="23"/>
      <c r="J397" s="23"/>
      <c r="K397" s="23"/>
      <c r="L397" s="23"/>
      <c r="M397" s="23"/>
      <c r="N397" s="23"/>
      <c r="O397" s="23"/>
      <c r="P397" s="23"/>
      <c r="Q397" s="23"/>
    </row>
    <row r="398" spans="1:17" ht="24.75" customHeight="1">
      <c r="A398" s="294" t="s">
        <v>117</v>
      </c>
      <c r="B398" s="295"/>
      <c r="C398" s="295"/>
      <c r="D398" s="295"/>
      <c r="E398" s="295"/>
      <c r="F398" s="295"/>
      <c r="G398" s="295"/>
      <c r="H398" s="295"/>
      <c r="I398" s="295"/>
      <c r="J398" s="295"/>
      <c r="K398" s="295"/>
      <c r="L398" s="295"/>
      <c r="M398" s="295"/>
      <c r="N398" s="295"/>
      <c r="O398" s="295"/>
      <c r="P398" s="295"/>
      <c r="Q398" s="296"/>
    </row>
    <row r="399" spans="1:17" ht="24.75" customHeight="1">
      <c r="A399" s="297"/>
      <c r="B399" s="298"/>
      <c r="C399" s="298"/>
      <c r="D399" s="298"/>
      <c r="E399" s="298"/>
      <c r="F399" s="298"/>
      <c r="G399" s="298"/>
      <c r="H399" s="298"/>
      <c r="I399" s="298"/>
      <c r="J399" s="298"/>
      <c r="K399" s="298"/>
      <c r="L399" s="298"/>
      <c r="M399" s="298"/>
      <c r="N399" s="298"/>
      <c r="O399" s="298"/>
      <c r="P399" s="298"/>
      <c r="Q399" s="299"/>
    </row>
    <row r="400" spans="1:17" ht="24.75" customHeight="1">
      <c r="A400" s="297"/>
      <c r="B400" s="298"/>
      <c r="C400" s="298"/>
      <c r="D400" s="298"/>
      <c r="E400" s="298"/>
      <c r="F400" s="298"/>
      <c r="G400" s="298"/>
      <c r="H400" s="298"/>
      <c r="I400" s="298"/>
      <c r="J400" s="298"/>
      <c r="K400" s="298"/>
      <c r="L400" s="298"/>
      <c r="M400" s="298"/>
      <c r="N400" s="298"/>
      <c r="O400" s="298"/>
      <c r="P400" s="298"/>
      <c r="Q400" s="299"/>
    </row>
    <row r="401" spans="1:17" ht="24.75" customHeight="1">
      <c r="A401" s="297"/>
      <c r="B401" s="298"/>
      <c r="C401" s="298"/>
      <c r="D401" s="298"/>
      <c r="E401" s="298"/>
      <c r="F401" s="298"/>
      <c r="G401" s="298"/>
      <c r="H401" s="298"/>
      <c r="I401" s="298"/>
      <c r="J401" s="298"/>
      <c r="K401" s="298"/>
      <c r="L401" s="298"/>
      <c r="M401" s="298"/>
      <c r="N401" s="298"/>
      <c r="O401" s="298"/>
      <c r="P401" s="298"/>
      <c r="Q401" s="299"/>
    </row>
    <row r="402" spans="1:17" ht="24.75" customHeight="1" thickBot="1">
      <c r="A402" s="300"/>
      <c r="B402" s="301"/>
      <c r="C402" s="301"/>
      <c r="D402" s="301"/>
      <c r="E402" s="301"/>
      <c r="F402" s="301"/>
      <c r="G402" s="301"/>
      <c r="H402" s="301"/>
      <c r="I402" s="301"/>
      <c r="J402" s="301"/>
      <c r="K402" s="301"/>
      <c r="L402" s="301"/>
      <c r="M402" s="301"/>
      <c r="N402" s="301"/>
      <c r="O402" s="301"/>
      <c r="P402" s="301"/>
      <c r="Q402" s="302"/>
    </row>
    <row r="403" spans="1:17" ht="27" customHeight="1">
      <c r="A403" s="23"/>
      <c r="B403" s="23"/>
      <c r="C403" s="23"/>
      <c r="D403" s="23"/>
      <c r="E403" s="23"/>
      <c r="F403" s="23"/>
      <c r="G403" s="23"/>
      <c r="H403" s="23"/>
      <c r="I403" s="23"/>
      <c r="J403" s="23"/>
      <c r="K403" s="23"/>
      <c r="L403" s="23"/>
      <c r="M403" s="23"/>
      <c r="N403" s="23"/>
      <c r="O403" s="23"/>
      <c r="P403" s="23"/>
      <c r="Q403" s="23"/>
    </row>
    <row r="404" spans="1:17" ht="27" customHeight="1">
      <c r="A404" s="303" t="s">
        <v>65</v>
      </c>
      <c r="B404" s="304"/>
      <c r="C404" s="304"/>
      <c r="D404" s="304"/>
      <c r="E404" s="304"/>
      <c r="F404" s="304"/>
      <c r="G404" s="304"/>
      <c r="H404" s="304"/>
      <c r="I404" s="304"/>
      <c r="J404" s="304"/>
      <c r="K404" s="304"/>
      <c r="L404" s="304"/>
      <c r="M404" s="304"/>
      <c r="N404" s="304"/>
      <c r="O404" s="304"/>
      <c r="P404" s="304"/>
      <c r="Q404" s="305"/>
    </row>
    <row r="405" spans="1:17" ht="27" customHeight="1">
      <c r="A405" s="306"/>
      <c r="B405" s="307"/>
      <c r="C405" s="307"/>
      <c r="D405" s="307"/>
      <c r="E405" s="307"/>
      <c r="F405" s="307"/>
      <c r="G405" s="307"/>
      <c r="H405" s="307"/>
      <c r="I405" s="307"/>
      <c r="J405" s="307"/>
      <c r="K405" s="307"/>
      <c r="L405" s="307"/>
      <c r="M405" s="307"/>
      <c r="N405" s="307"/>
      <c r="O405" s="307"/>
      <c r="P405" s="307"/>
      <c r="Q405" s="308"/>
    </row>
    <row r="406" spans="1:17" ht="27" customHeight="1">
      <c r="A406" s="306"/>
      <c r="B406" s="307"/>
      <c r="C406" s="307"/>
      <c r="D406" s="307"/>
      <c r="E406" s="307"/>
      <c r="F406" s="307"/>
      <c r="G406" s="307"/>
      <c r="H406" s="307"/>
      <c r="I406" s="307"/>
      <c r="J406" s="307"/>
      <c r="K406" s="307"/>
      <c r="L406" s="307"/>
      <c r="M406" s="307"/>
      <c r="N406" s="307"/>
      <c r="O406" s="307"/>
      <c r="P406" s="307"/>
      <c r="Q406" s="308"/>
    </row>
    <row r="407" spans="1:17" ht="27" customHeight="1">
      <c r="A407" s="306"/>
      <c r="B407" s="307"/>
      <c r="C407" s="307"/>
      <c r="D407" s="307"/>
      <c r="E407" s="307"/>
      <c r="F407" s="307"/>
      <c r="G407" s="307"/>
      <c r="H407" s="307"/>
      <c r="I407" s="307"/>
      <c r="J407" s="307"/>
      <c r="K407" s="307"/>
      <c r="L407" s="307"/>
      <c r="M407" s="307"/>
      <c r="N407" s="307"/>
      <c r="O407" s="307"/>
      <c r="P407" s="307"/>
      <c r="Q407" s="308"/>
    </row>
    <row r="408" spans="1:17" ht="27" customHeight="1">
      <c r="A408" s="306"/>
      <c r="B408" s="307"/>
      <c r="C408" s="307"/>
      <c r="D408" s="307"/>
      <c r="E408" s="307"/>
      <c r="F408" s="307"/>
      <c r="G408" s="307"/>
      <c r="H408" s="307"/>
      <c r="I408" s="307"/>
      <c r="J408" s="307"/>
      <c r="K408" s="307"/>
      <c r="L408" s="307"/>
      <c r="M408" s="307"/>
      <c r="N408" s="307"/>
      <c r="O408" s="307"/>
      <c r="P408" s="307"/>
      <c r="Q408" s="308"/>
    </row>
    <row r="409" spans="1:17" ht="25.5" customHeight="1">
      <c r="A409" s="306"/>
      <c r="B409" s="307"/>
      <c r="C409" s="307"/>
      <c r="D409" s="307"/>
      <c r="E409" s="307"/>
      <c r="F409" s="307"/>
      <c r="G409" s="307"/>
      <c r="H409" s="307"/>
      <c r="I409" s="307"/>
      <c r="J409" s="307"/>
      <c r="K409" s="307"/>
      <c r="L409" s="307"/>
      <c r="M409" s="307"/>
      <c r="N409" s="307"/>
      <c r="O409" s="307"/>
      <c r="P409" s="307"/>
      <c r="Q409" s="308"/>
    </row>
    <row r="410" spans="1:17" ht="27" customHeight="1">
      <c r="A410" s="306"/>
      <c r="B410" s="307"/>
      <c r="C410" s="307"/>
      <c r="D410" s="307"/>
      <c r="E410" s="307"/>
      <c r="F410" s="307"/>
      <c r="G410" s="307"/>
      <c r="H410" s="307"/>
      <c r="I410" s="307"/>
      <c r="J410" s="307"/>
      <c r="K410" s="307"/>
      <c r="L410" s="307"/>
      <c r="M410" s="307"/>
      <c r="N410" s="307"/>
      <c r="O410" s="307"/>
      <c r="P410" s="307"/>
      <c r="Q410" s="308"/>
    </row>
    <row r="411" spans="1:17" ht="27" customHeight="1">
      <c r="A411" s="309"/>
      <c r="B411" s="310"/>
      <c r="C411" s="310"/>
      <c r="D411" s="310"/>
      <c r="E411" s="310"/>
      <c r="F411" s="310"/>
      <c r="G411" s="310"/>
      <c r="H411" s="310"/>
      <c r="I411" s="310"/>
      <c r="J411" s="310"/>
      <c r="K411" s="310"/>
      <c r="L411" s="310"/>
      <c r="M411" s="310"/>
      <c r="N411" s="310"/>
      <c r="O411" s="310"/>
      <c r="P411" s="310"/>
      <c r="Q411" s="311"/>
    </row>
    <row r="412" spans="1:17" ht="27" customHeight="1">
      <c r="A412" s="32"/>
      <c r="B412" s="32"/>
      <c r="C412" s="32"/>
      <c r="D412" s="32"/>
      <c r="E412" s="32"/>
      <c r="F412" s="32"/>
      <c r="G412" s="32"/>
      <c r="H412" s="32"/>
      <c r="I412" s="32"/>
      <c r="J412" s="32"/>
      <c r="K412" s="32"/>
      <c r="L412" s="32"/>
      <c r="M412" s="32"/>
      <c r="N412" s="32"/>
      <c r="O412" s="32"/>
      <c r="P412" s="32"/>
      <c r="Q412" s="32"/>
    </row>
    <row r="413" spans="1:17" ht="27" customHeight="1">
      <c r="A413" s="32"/>
      <c r="B413" s="32"/>
      <c r="C413" s="32"/>
      <c r="D413" s="32"/>
      <c r="E413" s="32"/>
      <c r="F413" s="32"/>
      <c r="G413" s="32"/>
      <c r="H413" s="32"/>
      <c r="I413" s="32"/>
      <c r="J413" s="32"/>
      <c r="K413" s="32"/>
      <c r="L413" s="32"/>
      <c r="M413" s="32"/>
      <c r="N413" s="32"/>
      <c r="O413" s="32"/>
      <c r="P413" s="32"/>
      <c r="Q413" s="32"/>
    </row>
    <row r="414" spans="1:17" ht="27" customHeight="1">
      <c r="A414" s="32"/>
      <c r="B414" s="32"/>
      <c r="C414" s="32"/>
      <c r="D414" s="32"/>
      <c r="E414" s="32"/>
      <c r="F414" s="32"/>
      <c r="G414" s="32"/>
      <c r="H414" s="32"/>
      <c r="I414" s="32"/>
      <c r="J414" s="32"/>
      <c r="K414" s="32"/>
      <c r="L414" s="32"/>
      <c r="M414" s="32"/>
      <c r="N414" s="32"/>
      <c r="O414" s="32"/>
      <c r="P414" s="32"/>
      <c r="Q414" s="32"/>
    </row>
    <row r="415" spans="1:17" ht="27" customHeight="1">
      <c r="A415" s="32"/>
      <c r="B415" s="32"/>
      <c r="C415" s="32"/>
      <c r="D415" s="32"/>
      <c r="E415" s="32"/>
      <c r="F415" s="32"/>
      <c r="G415" s="32"/>
      <c r="H415" s="32"/>
      <c r="I415" s="32"/>
      <c r="J415" s="32"/>
      <c r="K415" s="32"/>
      <c r="L415" s="32"/>
      <c r="M415" s="32"/>
      <c r="N415" s="32"/>
      <c r="O415" s="32"/>
      <c r="P415" s="32"/>
      <c r="Q415" s="32"/>
    </row>
    <row r="416" spans="1:17" ht="27" customHeight="1">
      <c r="A416" s="32"/>
      <c r="B416" s="32"/>
      <c r="C416" s="32"/>
      <c r="D416" s="32"/>
      <c r="E416" s="32"/>
      <c r="F416" s="32"/>
      <c r="G416" s="32"/>
      <c r="H416" s="32"/>
      <c r="I416" s="32"/>
      <c r="J416" s="32"/>
      <c r="K416" s="32"/>
      <c r="L416" s="32"/>
      <c r="M416" s="32"/>
      <c r="N416" s="32"/>
      <c r="O416" s="32"/>
      <c r="P416" s="32"/>
      <c r="Q416" s="32"/>
    </row>
    <row r="417" spans="1:17" ht="27" customHeight="1">
      <c r="A417" s="32"/>
      <c r="B417" s="32"/>
      <c r="C417" s="32"/>
      <c r="D417" s="32"/>
      <c r="E417" s="32"/>
      <c r="F417" s="32"/>
      <c r="G417" s="32"/>
      <c r="H417" s="32"/>
      <c r="I417" s="32"/>
      <c r="J417" s="32"/>
      <c r="K417" s="32"/>
      <c r="L417" s="32"/>
      <c r="M417" s="32"/>
      <c r="N417" s="32"/>
      <c r="O417" s="32"/>
      <c r="P417" s="32"/>
      <c r="Q417" s="32"/>
    </row>
    <row r="418" spans="1:17" ht="34.5" customHeight="1">
      <c r="A418" s="32"/>
      <c r="B418" s="32"/>
      <c r="C418" s="32"/>
      <c r="D418" s="32"/>
      <c r="E418" s="32"/>
      <c r="F418" s="32"/>
      <c r="G418" s="32"/>
      <c r="H418" s="32"/>
      <c r="I418" s="32"/>
      <c r="J418" s="32"/>
      <c r="K418" s="32"/>
      <c r="L418" s="32"/>
      <c r="M418" s="32"/>
      <c r="N418" s="32"/>
      <c r="O418" s="32"/>
      <c r="P418" s="32"/>
      <c r="Q418" s="32"/>
    </row>
    <row r="419" spans="1:17" ht="27" customHeight="1">
      <c r="A419" s="32"/>
      <c r="B419" s="32"/>
      <c r="C419" s="32"/>
      <c r="D419" s="32"/>
      <c r="E419" s="32"/>
      <c r="F419" s="32"/>
      <c r="G419" s="32"/>
      <c r="H419" s="32"/>
      <c r="I419" s="32"/>
      <c r="J419" s="32"/>
      <c r="K419" s="32"/>
      <c r="L419" s="32"/>
      <c r="M419" s="32"/>
      <c r="N419" s="32"/>
      <c r="O419" s="32"/>
      <c r="P419" s="32"/>
      <c r="Q419" s="32"/>
    </row>
    <row r="420" spans="1:17" ht="26.25" customHeight="1">
      <c r="A420" s="32"/>
      <c r="B420" s="32"/>
      <c r="C420" s="32"/>
      <c r="D420" s="32"/>
      <c r="E420" s="32"/>
      <c r="F420" s="32"/>
      <c r="G420" s="32"/>
      <c r="H420" s="32"/>
      <c r="I420" s="32"/>
      <c r="J420" s="32"/>
      <c r="K420" s="32"/>
      <c r="L420" s="32"/>
      <c r="M420" s="32"/>
      <c r="N420" s="32"/>
      <c r="O420" s="32"/>
      <c r="P420" s="32"/>
      <c r="Q420" s="32"/>
    </row>
    <row r="421" spans="1:17" ht="17.25">
      <c r="A421" s="4" t="s">
        <v>83</v>
      </c>
    </row>
  </sheetData>
  <sheetProtection sheet="1" objects="1" scenarios="1" selectLockedCells="1" selectUnlockedCells="1"/>
  <mergeCells count="419">
    <mergeCell ref="N114:Q123"/>
    <mergeCell ref="U148:W148"/>
    <mergeCell ref="X137:X138"/>
    <mergeCell ref="U137:W138"/>
    <mergeCell ref="T137:T138"/>
    <mergeCell ref="AB182:AC182"/>
    <mergeCell ref="AD182:AF182"/>
    <mergeCell ref="A1:Q1"/>
    <mergeCell ref="A6:E6"/>
    <mergeCell ref="F6:P6"/>
    <mergeCell ref="A7:E7"/>
    <mergeCell ref="F7:P7"/>
    <mergeCell ref="A8:E8"/>
    <mergeCell ref="F8:P8"/>
    <mergeCell ref="G137:H137"/>
    <mergeCell ref="I137:J137"/>
    <mergeCell ref="K137:L137"/>
    <mergeCell ref="A10:E10"/>
    <mergeCell ref="F10:P10"/>
    <mergeCell ref="B138:F138"/>
    <mergeCell ref="G138:H138"/>
    <mergeCell ref="I138:J138"/>
    <mergeCell ref="K138:L138"/>
    <mergeCell ref="A9:E9"/>
    <mergeCell ref="F9:P9"/>
    <mergeCell ref="A12:E12"/>
    <mergeCell ref="A13:Q43"/>
    <mergeCell ref="B136:F136"/>
    <mergeCell ref="G136:H136"/>
    <mergeCell ref="I136:J136"/>
    <mergeCell ref="K136:L136"/>
    <mergeCell ref="N136:Q147"/>
    <mergeCell ref="B137:F137"/>
    <mergeCell ref="B141:F141"/>
    <mergeCell ref="G141:H141"/>
    <mergeCell ref="I141:J141"/>
    <mergeCell ref="K141:L141"/>
    <mergeCell ref="B142:F142"/>
    <mergeCell ref="G142:H142"/>
    <mergeCell ref="I142:J142"/>
    <mergeCell ref="K142:L142"/>
    <mergeCell ref="B139:F139"/>
    <mergeCell ref="G139:H139"/>
    <mergeCell ref="I139:J139"/>
    <mergeCell ref="K139:L139"/>
    <mergeCell ref="B140:F140"/>
    <mergeCell ref="G140:H140"/>
    <mergeCell ref="I140:J140"/>
    <mergeCell ref="K140:L140"/>
    <mergeCell ref="B145:F145"/>
    <mergeCell ref="G145:H145"/>
    <mergeCell ref="I145:J145"/>
    <mergeCell ref="K145:L145"/>
    <mergeCell ref="B146:F146"/>
    <mergeCell ref="G146:H146"/>
    <mergeCell ref="I146:J146"/>
    <mergeCell ref="K146:L146"/>
    <mergeCell ref="B143:F143"/>
    <mergeCell ref="G143:H143"/>
    <mergeCell ref="I143:J143"/>
    <mergeCell ref="K143:L143"/>
    <mergeCell ref="B144:F144"/>
    <mergeCell ref="G144:H144"/>
    <mergeCell ref="I144:J144"/>
    <mergeCell ref="K144:L144"/>
    <mergeCell ref="H149:P149"/>
    <mergeCell ref="A150:E150"/>
    <mergeCell ref="A151:Q155"/>
    <mergeCell ref="A228:E228"/>
    <mergeCell ref="A229:C229"/>
    <mergeCell ref="D229:E229"/>
    <mergeCell ref="J229:K229"/>
    <mergeCell ref="A147:D147"/>
    <mergeCell ref="E147:F147"/>
    <mergeCell ref="G147:J147"/>
    <mergeCell ref="K147:L147"/>
    <mergeCell ref="A148:D148"/>
    <mergeCell ref="E148:F148"/>
    <mergeCell ref="B185:D185"/>
    <mergeCell ref="E185:F185"/>
    <mergeCell ref="G185:H185"/>
    <mergeCell ref="B218:E218"/>
    <mergeCell ref="F218:G218"/>
    <mergeCell ref="H218:K218"/>
    <mergeCell ref="A220:Q224"/>
    <mergeCell ref="G226:P227"/>
    <mergeCell ref="N233:O234"/>
    <mergeCell ref="P233:Q234"/>
    <mergeCell ref="A235:O235"/>
    <mergeCell ref="P235:Q235"/>
    <mergeCell ref="J236:K236"/>
    <mergeCell ref="L236:M236"/>
    <mergeCell ref="N236:O236"/>
    <mergeCell ref="P236:Q236"/>
    <mergeCell ref="A230:Q232"/>
    <mergeCell ref="A233:C234"/>
    <mergeCell ref="D233:D234"/>
    <mergeCell ref="E233:E234"/>
    <mergeCell ref="F233:F234"/>
    <mergeCell ref="G233:G234"/>
    <mergeCell ref="H233:H234"/>
    <mergeCell ref="I233:I234"/>
    <mergeCell ref="J233:K234"/>
    <mergeCell ref="L233:M234"/>
    <mergeCell ref="J239:K239"/>
    <mergeCell ref="L239:M239"/>
    <mergeCell ref="N239:O239"/>
    <mergeCell ref="P239:Q239"/>
    <mergeCell ref="J240:K240"/>
    <mergeCell ref="L240:M240"/>
    <mergeCell ref="N240:O240"/>
    <mergeCell ref="P240:Q240"/>
    <mergeCell ref="J237:K237"/>
    <mergeCell ref="L237:M237"/>
    <mergeCell ref="N237:O237"/>
    <mergeCell ref="P237:Q237"/>
    <mergeCell ref="J238:K238"/>
    <mergeCell ref="L238:M238"/>
    <mergeCell ref="N238:O238"/>
    <mergeCell ref="P238:Q238"/>
    <mergeCell ref="A241:I241"/>
    <mergeCell ref="J241:K241"/>
    <mergeCell ref="L241:M241"/>
    <mergeCell ref="N241:O241"/>
    <mergeCell ref="P241:Q241"/>
    <mergeCell ref="A242:C243"/>
    <mergeCell ref="D242:D243"/>
    <mergeCell ref="E242:E243"/>
    <mergeCell ref="F242:F243"/>
    <mergeCell ref="G242:G243"/>
    <mergeCell ref="A250:Q252"/>
    <mergeCell ref="A255:E255"/>
    <mergeCell ref="A256:C256"/>
    <mergeCell ref="D256:E256"/>
    <mergeCell ref="J256:K256"/>
    <mergeCell ref="A257:Q259"/>
    <mergeCell ref="J247:K247"/>
    <mergeCell ref="A248:I248"/>
    <mergeCell ref="J248:K248"/>
    <mergeCell ref="A249:I249"/>
    <mergeCell ref="J249:N249"/>
    <mergeCell ref="O249:Q249"/>
    <mergeCell ref="H242:I247"/>
    <mergeCell ref="J242:K243"/>
    <mergeCell ref="L242:Q248"/>
    <mergeCell ref="A244:C244"/>
    <mergeCell ref="J244:K244"/>
    <mergeCell ref="A245:C245"/>
    <mergeCell ref="J245:K245"/>
    <mergeCell ref="A246:C246"/>
    <mergeCell ref="J246:K246"/>
    <mergeCell ref="A247:C247"/>
    <mergeCell ref="I260:I261"/>
    <mergeCell ref="J260:K261"/>
    <mergeCell ref="L260:M261"/>
    <mergeCell ref="N260:O261"/>
    <mergeCell ref="P260:Q261"/>
    <mergeCell ref="A262:O262"/>
    <mergeCell ref="P262:Q262"/>
    <mergeCell ref="A260:C261"/>
    <mergeCell ref="D260:D261"/>
    <mergeCell ref="E260:E261"/>
    <mergeCell ref="F260:F261"/>
    <mergeCell ref="G260:G261"/>
    <mergeCell ref="H260:H261"/>
    <mergeCell ref="J265:K265"/>
    <mergeCell ref="L265:M265"/>
    <mergeCell ref="N265:O265"/>
    <mergeCell ref="P265:Q265"/>
    <mergeCell ref="J266:K266"/>
    <mergeCell ref="L266:M266"/>
    <mergeCell ref="N266:O266"/>
    <mergeCell ref="P266:Q266"/>
    <mergeCell ref="J263:K263"/>
    <mergeCell ref="L263:M263"/>
    <mergeCell ref="N263:O263"/>
    <mergeCell ref="P263:Q263"/>
    <mergeCell ref="J264:K264"/>
    <mergeCell ref="L264:M264"/>
    <mergeCell ref="N264:O264"/>
    <mergeCell ref="P264:Q264"/>
    <mergeCell ref="J267:K267"/>
    <mergeCell ref="L267:M267"/>
    <mergeCell ref="N267:O267"/>
    <mergeCell ref="P267:Q267"/>
    <mergeCell ref="A268:I268"/>
    <mergeCell ref="J268:K268"/>
    <mergeCell ref="L268:M268"/>
    <mergeCell ref="N268:O268"/>
    <mergeCell ref="P268:Q268"/>
    <mergeCell ref="A275:I275"/>
    <mergeCell ref="J275:K275"/>
    <mergeCell ref="A276:I276"/>
    <mergeCell ref="J276:N276"/>
    <mergeCell ref="O276:Q276"/>
    <mergeCell ref="A277:Q279"/>
    <mergeCell ref="J269:K270"/>
    <mergeCell ref="L269:Q275"/>
    <mergeCell ref="A271:C271"/>
    <mergeCell ref="J271:K271"/>
    <mergeCell ref="A272:C272"/>
    <mergeCell ref="J272:K272"/>
    <mergeCell ref="A273:C273"/>
    <mergeCell ref="J273:K273"/>
    <mergeCell ref="A274:C274"/>
    <mergeCell ref="J274:K274"/>
    <mergeCell ref="A269:C270"/>
    <mergeCell ref="D269:D270"/>
    <mergeCell ref="E269:E270"/>
    <mergeCell ref="F269:F270"/>
    <mergeCell ref="G269:G270"/>
    <mergeCell ref="H269:I274"/>
    <mergeCell ref="A282:E282"/>
    <mergeCell ref="A283:C283"/>
    <mergeCell ref="D283:E283"/>
    <mergeCell ref="J283:K283"/>
    <mergeCell ref="A284:Q286"/>
    <mergeCell ref="A287:C288"/>
    <mergeCell ref="D287:D288"/>
    <mergeCell ref="E287:E288"/>
    <mergeCell ref="F287:F288"/>
    <mergeCell ref="G287:G288"/>
    <mergeCell ref="A289:O289"/>
    <mergeCell ref="P289:Q289"/>
    <mergeCell ref="J290:K290"/>
    <mergeCell ref="L290:M290"/>
    <mergeCell ref="N290:O290"/>
    <mergeCell ref="P290:Q290"/>
    <mergeCell ref="H287:H288"/>
    <mergeCell ref="I287:I288"/>
    <mergeCell ref="J287:K288"/>
    <mergeCell ref="L287:M288"/>
    <mergeCell ref="N287:O288"/>
    <mergeCell ref="P287:Q288"/>
    <mergeCell ref="J293:K293"/>
    <mergeCell ref="L293:M293"/>
    <mergeCell ref="N293:O293"/>
    <mergeCell ref="P293:Q293"/>
    <mergeCell ref="J294:K294"/>
    <mergeCell ref="L294:M294"/>
    <mergeCell ref="N294:O294"/>
    <mergeCell ref="P294:Q294"/>
    <mergeCell ref="J291:K291"/>
    <mergeCell ref="L291:M291"/>
    <mergeCell ref="N291:O291"/>
    <mergeCell ref="P291:Q291"/>
    <mergeCell ref="J292:K292"/>
    <mergeCell ref="L292:M292"/>
    <mergeCell ref="N292:O292"/>
    <mergeCell ref="P292:Q292"/>
    <mergeCell ref="A295:I295"/>
    <mergeCell ref="J295:K295"/>
    <mergeCell ref="L295:M295"/>
    <mergeCell ref="N295:O295"/>
    <mergeCell ref="P295:Q295"/>
    <mergeCell ref="A296:C297"/>
    <mergeCell ref="D296:D297"/>
    <mergeCell ref="E296:E297"/>
    <mergeCell ref="F296:F297"/>
    <mergeCell ref="G296:G297"/>
    <mergeCell ref="A304:Q306"/>
    <mergeCell ref="A309:E309"/>
    <mergeCell ref="A310:C310"/>
    <mergeCell ref="D310:E310"/>
    <mergeCell ref="J310:K310"/>
    <mergeCell ref="A311:Q313"/>
    <mergeCell ref="J301:K301"/>
    <mergeCell ref="A302:I302"/>
    <mergeCell ref="J302:K302"/>
    <mergeCell ref="A303:I303"/>
    <mergeCell ref="J303:N303"/>
    <mergeCell ref="O303:Q303"/>
    <mergeCell ref="H296:I301"/>
    <mergeCell ref="J296:K297"/>
    <mergeCell ref="L296:Q302"/>
    <mergeCell ref="A298:C298"/>
    <mergeCell ref="J298:K298"/>
    <mergeCell ref="A299:C299"/>
    <mergeCell ref="J299:K299"/>
    <mergeCell ref="A300:C300"/>
    <mergeCell ref="J300:K300"/>
    <mergeCell ref="A301:C301"/>
    <mergeCell ref="I314:I315"/>
    <mergeCell ref="J314:K315"/>
    <mergeCell ref="L314:M315"/>
    <mergeCell ref="N314:O315"/>
    <mergeCell ref="P314:Q315"/>
    <mergeCell ref="A316:O316"/>
    <mergeCell ref="P316:Q316"/>
    <mergeCell ref="A314:C315"/>
    <mergeCell ref="D314:D315"/>
    <mergeCell ref="E314:E315"/>
    <mergeCell ref="F314:F315"/>
    <mergeCell ref="G314:G315"/>
    <mergeCell ref="H314:H315"/>
    <mergeCell ref="J319:K319"/>
    <mergeCell ref="L319:M319"/>
    <mergeCell ref="N319:O319"/>
    <mergeCell ref="P319:Q319"/>
    <mergeCell ref="J320:K320"/>
    <mergeCell ref="L320:M320"/>
    <mergeCell ref="N320:O320"/>
    <mergeCell ref="P320:Q320"/>
    <mergeCell ref="J317:K317"/>
    <mergeCell ref="L317:M317"/>
    <mergeCell ref="N317:O317"/>
    <mergeCell ref="P317:Q317"/>
    <mergeCell ref="J318:K318"/>
    <mergeCell ref="L318:M318"/>
    <mergeCell ref="N318:O318"/>
    <mergeCell ref="P318:Q318"/>
    <mergeCell ref="J321:K321"/>
    <mergeCell ref="L321:M321"/>
    <mergeCell ref="N321:O321"/>
    <mergeCell ref="P321:Q321"/>
    <mergeCell ref="A322:I322"/>
    <mergeCell ref="J322:K322"/>
    <mergeCell ref="L322:M322"/>
    <mergeCell ref="N322:O322"/>
    <mergeCell ref="P322:Q322"/>
    <mergeCell ref="A329:I329"/>
    <mergeCell ref="J329:K329"/>
    <mergeCell ref="A330:I330"/>
    <mergeCell ref="J330:N330"/>
    <mergeCell ref="O330:Q330"/>
    <mergeCell ref="A331:Q333"/>
    <mergeCell ref="J323:K324"/>
    <mergeCell ref="L323:Q329"/>
    <mergeCell ref="A325:C325"/>
    <mergeCell ref="J325:K325"/>
    <mergeCell ref="A326:C326"/>
    <mergeCell ref="J326:K326"/>
    <mergeCell ref="A327:C327"/>
    <mergeCell ref="J327:K327"/>
    <mergeCell ref="A328:C328"/>
    <mergeCell ref="J328:K328"/>
    <mergeCell ref="A323:C324"/>
    <mergeCell ref="D323:D324"/>
    <mergeCell ref="E323:E324"/>
    <mergeCell ref="F323:F324"/>
    <mergeCell ref="G323:G324"/>
    <mergeCell ref="H323:I328"/>
    <mergeCell ref="A336:E336"/>
    <mergeCell ref="A337:C337"/>
    <mergeCell ref="D337:E337"/>
    <mergeCell ref="J337:K337"/>
    <mergeCell ref="A338:Q340"/>
    <mergeCell ref="A341:C342"/>
    <mergeCell ref="D341:D342"/>
    <mergeCell ref="E341:E342"/>
    <mergeCell ref="F341:F342"/>
    <mergeCell ref="G341:G342"/>
    <mergeCell ref="A343:O343"/>
    <mergeCell ref="P343:Q343"/>
    <mergeCell ref="J344:K344"/>
    <mergeCell ref="L344:M344"/>
    <mergeCell ref="N344:O344"/>
    <mergeCell ref="P344:Q344"/>
    <mergeCell ref="H341:H342"/>
    <mergeCell ref="I341:I342"/>
    <mergeCell ref="J341:K342"/>
    <mergeCell ref="L341:M342"/>
    <mergeCell ref="N341:O342"/>
    <mergeCell ref="P341:Q342"/>
    <mergeCell ref="J347:K347"/>
    <mergeCell ref="L347:M347"/>
    <mergeCell ref="N347:O347"/>
    <mergeCell ref="P347:Q347"/>
    <mergeCell ref="J348:K348"/>
    <mergeCell ref="L348:M348"/>
    <mergeCell ref="N348:O348"/>
    <mergeCell ref="P348:Q348"/>
    <mergeCell ref="J345:K345"/>
    <mergeCell ref="L345:M345"/>
    <mergeCell ref="N345:O345"/>
    <mergeCell ref="P345:Q345"/>
    <mergeCell ref="J346:K346"/>
    <mergeCell ref="L346:M346"/>
    <mergeCell ref="N346:O346"/>
    <mergeCell ref="P346:Q346"/>
    <mergeCell ref="G390:H390"/>
    <mergeCell ref="B392:F392"/>
    <mergeCell ref="G392:H392"/>
    <mergeCell ref="J392:K392"/>
    <mergeCell ref="A349:I349"/>
    <mergeCell ref="J349:K349"/>
    <mergeCell ref="L349:M349"/>
    <mergeCell ref="N349:O349"/>
    <mergeCell ref="P349:Q349"/>
    <mergeCell ref="A350:C351"/>
    <mergeCell ref="D350:D351"/>
    <mergeCell ref="E350:E351"/>
    <mergeCell ref="F350:F351"/>
    <mergeCell ref="G350:G351"/>
    <mergeCell ref="K366:P371"/>
    <mergeCell ref="A2:Q2"/>
    <mergeCell ref="B394:E394"/>
    <mergeCell ref="G394:J394"/>
    <mergeCell ref="A358:Q363"/>
    <mergeCell ref="A398:Q402"/>
    <mergeCell ref="A404:Q411"/>
    <mergeCell ref="J355:K355"/>
    <mergeCell ref="A356:I356"/>
    <mergeCell ref="J356:K356"/>
    <mergeCell ref="A357:I357"/>
    <mergeCell ref="J357:N357"/>
    <mergeCell ref="O357:Q357"/>
    <mergeCell ref="H350:I355"/>
    <mergeCell ref="J350:K351"/>
    <mergeCell ref="L350:Q356"/>
    <mergeCell ref="A352:C352"/>
    <mergeCell ref="J352:K352"/>
    <mergeCell ref="A353:C353"/>
    <mergeCell ref="J353:K353"/>
    <mergeCell ref="A354:C354"/>
    <mergeCell ref="J354:K354"/>
    <mergeCell ref="A355:C355"/>
    <mergeCell ref="B396:P396"/>
    <mergeCell ref="B390:F390"/>
  </mergeCells>
  <phoneticPr fontId="2"/>
  <pageMargins left="0.73" right="0.39370078740157483" top="0.43307086614173229" bottom="0.43307086614173229" header="0.31496062992125984" footer="0.31496062992125984"/>
  <pageSetup paperSize="9" scale="98" orientation="portrait" r:id="rId1"/>
  <rowBreaks count="2" manualBreakCount="2">
    <brk id="133" max="16" man="1"/>
    <brk id="225" max="16" man="1"/>
  </rowBreaks>
  <drawing r:id="rId2"/>
  <legacyDrawing r:id="rId3"/>
  <oleObjects>
    <oleObject progId="Word.Document.12" shapeId="3073" r:id="rId4"/>
  </oleObjects>
</worksheet>
</file>

<file path=xl/worksheets/sheet3.xml><?xml version="1.0" encoding="utf-8"?>
<worksheet xmlns="http://schemas.openxmlformats.org/spreadsheetml/2006/main" xmlns:r="http://schemas.openxmlformats.org/officeDocument/2006/relationships">
  <dimension ref="A1:V334"/>
  <sheetViews>
    <sheetView view="pageBreakPreview" topLeftCell="A298" zoomScale="115" zoomScaleNormal="100" zoomScaleSheetLayoutView="115" workbookViewId="0">
      <selection activeCell="A309" sqref="A309:Q313"/>
    </sheetView>
  </sheetViews>
  <sheetFormatPr defaultRowHeight="12"/>
  <cols>
    <col min="1" max="5" width="6.140625" customWidth="1"/>
    <col min="6" max="8" width="8" customWidth="1"/>
    <col min="9" max="9" width="6.140625" customWidth="1"/>
    <col min="10" max="17" width="5.28515625" customWidth="1"/>
    <col min="18" max="19" width="6.140625" customWidth="1"/>
    <col min="20" max="31" width="5.7109375" customWidth="1"/>
  </cols>
  <sheetData>
    <row r="1" spans="1:17" ht="24.75">
      <c r="A1" s="255" t="s">
        <v>25</v>
      </c>
      <c r="B1" s="255"/>
      <c r="C1" s="255"/>
      <c r="D1" s="255"/>
      <c r="E1" s="255"/>
      <c r="F1" s="255"/>
      <c r="G1" s="255"/>
      <c r="H1" s="255"/>
      <c r="I1" s="255"/>
      <c r="J1" s="255"/>
      <c r="K1" s="255"/>
      <c r="L1" s="255"/>
      <c r="M1" s="255"/>
      <c r="N1" s="255"/>
      <c r="O1" s="255"/>
      <c r="P1" s="255"/>
      <c r="Q1" s="255"/>
    </row>
    <row r="2" spans="1:17" s="99" customFormat="1" ht="26.25" customHeight="1">
      <c r="A2" s="104" t="s">
        <v>123</v>
      </c>
      <c r="B2" s="104"/>
      <c r="C2" s="104"/>
      <c r="D2" s="104"/>
      <c r="E2" s="104"/>
      <c r="F2" s="104"/>
      <c r="G2" s="104"/>
      <c r="H2" s="104"/>
      <c r="I2" s="104"/>
      <c r="J2" s="104"/>
      <c r="K2" s="104"/>
      <c r="L2" s="104"/>
      <c r="M2" s="104"/>
      <c r="N2" s="104"/>
      <c r="O2" s="104"/>
      <c r="P2" s="104"/>
      <c r="Q2" s="104"/>
    </row>
    <row r="3" spans="1:17" ht="10.5" customHeight="1">
      <c r="A3" s="1"/>
      <c r="B3" s="1"/>
      <c r="C3" s="1"/>
      <c r="D3" s="1"/>
      <c r="E3" s="1"/>
      <c r="F3" s="1"/>
      <c r="G3" s="1"/>
      <c r="H3" s="1"/>
      <c r="I3" s="1"/>
    </row>
    <row r="4" spans="1:17" ht="17.25" customHeight="1">
      <c r="A4" s="1"/>
      <c r="B4" s="1"/>
      <c r="C4" s="1"/>
      <c r="D4" s="1"/>
      <c r="E4" s="1"/>
      <c r="F4" s="1"/>
      <c r="L4" s="24" t="s">
        <v>0</v>
      </c>
      <c r="M4" s="24"/>
      <c r="N4" s="24"/>
      <c r="O4" s="25"/>
      <c r="P4" s="25"/>
      <c r="Q4" s="25"/>
    </row>
    <row r="5" spans="1:17" ht="17.25" customHeight="1">
      <c r="A5" s="1"/>
      <c r="B5" s="1"/>
      <c r="C5" s="1"/>
      <c r="D5" s="1"/>
      <c r="E5" s="1"/>
      <c r="F5" s="1"/>
      <c r="G5" s="2"/>
      <c r="H5" s="2"/>
      <c r="I5" s="2"/>
    </row>
    <row r="6" spans="1:17" ht="23.25" customHeight="1">
      <c r="A6" s="143" t="s">
        <v>26</v>
      </c>
      <c r="B6" s="143"/>
      <c r="C6" s="143"/>
      <c r="D6" s="143"/>
      <c r="E6" s="143"/>
      <c r="F6" s="472" t="s">
        <v>85</v>
      </c>
      <c r="G6" s="472"/>
      <c r="H6" s="472"/>
      <c r="I6" s="472"/>
      <c r="J6" s="472"/>
      <c r="K6" s="472"/>
      <c r="L6" s="472"/>
      <c r="M6" s="472"/>
      <c r="N6" s="472"/>
      <c r="O6" s="472"/>
      <c r="P6" s="472"/>
    </row>
    <row r="7" spans="1:17" ht="23.25" customHeight="1">
      <c r="A7" s="143" t="s">
        <v>27</v>
      </c>
      <c r="B7" s="143"/>
      <c r="C7" s="143"/>
      <c r="D7" s="143"/>
      <c r="E7" s="143"/>
      <c r="F7" s="472" t="s">
        <v>86</v>
      </c>
      <c r="G7" s="472"/>
      <c r="H7" s="472"/>
      <c r="I7" s="472"/>
      <c r="J7" s="472"/>
      <c r="K7" s="472"/>
      <c r="L7" s="472"/>
      <c r="M7" s="472"/>
      <c r="N7" s="472"/>
      <c r="O7" s="472"/>
      <c r="P7" s="472"/>
    </row>
    <row r="8" spans="1:17" ht="23.25" customHeight="1">
      <c r="A8" s="227" t="s">
        <v>1</v>
      </c>
      <c r="B8" s="227"/>
      <c r="C8" s="227"/>
      <c r="D8" s="227"/>
      <c r="E8" s="227"/>
      <c r="F8" s="472" t="s">
        <v>87</v>
      </c>
      <c r="G8" s="472"/>
      <c r="H8" s="472"/>
      <c r="I8" s="472"/>
      <c r="J8" s="472"/>
      <c r="K8" s="472"/>
      <c r="L8" s="472"/>
      <c r="M8" s="472"/>
      <c r="N8" s="472"/>
      <c r="O8" s="472"/>
      <c r="P8" s="472"/>
    </row>
    <row r="9" spans="1:17" ht="23.25" customHeight="1">
      <c r="A9" s="143" t="s">
        <v>2</v>
      </c>
      <c r="B9" s="143"/>
      <c r="C9" s="143"/>
      <c r="D9" s="143"/>
      <c r="E9" s="143"/>
      <c r="F9" s="472" t="s">
        <v>88</v>
      </c>
      <c r="G9" s="472"/>
      <c r="H9" s="472"/>
      <c r="I9" s="472"/>
      <c r="J9" s="472"/>
      <c r="K9" s="472"/>
      <c r="L9" s="472"/>
      <c r="M9" s="472"/>
      <c r="N9" s="472"/>
      <c r="O9" s="472"/>
      <c r="P9" s="472"/>
    </row>
    <row r="10" spans="1:17" ht="23.25" customHeight="1">
      <c r="A10" s="143" t="s">
        <v>70</v>
      </c>
      <c r="B10" s="143"/>
      <c r="C10" s="143"/>
      <c r="D10" s="143"/>
      <c r="E10" s="143"/>
      <c r="F10" s="501">
        <v>0.21</v>
      </c>
      <c r="G10" s="501"/>
      <c r="H10" s="501"/>
      <c r="I10" s="501"/>
      <c r="J10" s="501"/>
      <c r="K10" s="501"/>
      <c r="L10" s="501"/>
      <c r="M10" s="501"/>
      <c r="N10" s="501"/>
      <c r="O10" s="501"/>
      <c r="P10" s="501"/>
    </row>
    <row r="11" spans="1:17" ht="17.25" customHeight="1">
      <c r="A11" s="3"/>
      <c r="B11" s="3"/>
      <c r="C11" s="3"/>
      <c r="D11" s="3"/>
      <c r="E11" s="3"/>
      <c r="F11" s="3"/>
      <c r="G11" s="3"/>
      <c r="H11" s="3"/>
      <c r="I11" s="3"/>
    </row>
    <row r="12" spans="1:17" ht="26.25" customHeight="1">
      <c r="A12" s="268" t="s">
        <v>29</v>
      </c>
      <c r="B12" s="269"/>
      <c r="C12" s="269"/>
      <c r="D12" s="269"/>
      <c r="E12" s="270"/>
      <c r="F12" s="44"/>
      <c r="G12" s="44"/>
      <c r="H12" s="44"/>
      <c r="I12" s="44"/>
      <c r="J12" s="44"/>
      <c r="K12" s="44"/>
      <c r="L12" s="44"/>
      <c r="M12" s="44"/>
      <c r="N12" s="44"/>
      <c r="O12" s="44"/>
      <c r="P12" s="44"/>
      <c r="Q12" s="44"/>
    </row>
    <row r="13" spans="1:17" ht="18.75" customHeight="1">
      <c r="A13" s="455"/>
      <c r="B13" s="502"/>
      <c r="C13" s="502"/>
      <c r="D13" s="502"/>
      <c r="E13" s="502"/>
      <c r="F13" s="502"/>
      <c r="G13" s="502"/>
      <c r="H13" s="502"/>
      <c r="I13" s="502"/>
      <c r="J13" s="502"/>
      <c r="K13" s="502"/>
      <c r="L13" s="502"/>
      <c r="M13" s="502"/>
      <c r="N13" s="502"/>
      <c r="O13" s="502"/>
      <c r="P13" s="502"/>
      <c r="Q13" s="503"/>
    </row>
    <row r="14" spans="1:17" ht="18.75" customHeight="1">
      <c r="A14" s="504"/>
      <c r="B14" s="505"/>
      <c r="C14" s="505"/>
      <c r="D14" s="505"/>
      <c r="E14" s="505"/>
      <c r="F14" s="505"/>
      <c r="G14" s="505"/>
      <c r="H14" s="505"/>
      <c r="I14" s="505"/>
      <c r="J14" s="505"/>
      <c r="K14" s="505"/>
      <c r="L14" s="505"/>
      <c r="M14" s="505"/>
      <c r="N14" s="505"/>
      <c r="O14" s="505"/>
      <c r="P14" s="505"/>
      <c r="Q14" s="506"/>
    </row>
    <row r="15" spans="1:17" ht="18.75" customHeight="1">
      <c r="A15" s="504"/>
      <c r="B15" s="505"/>
      <c r="C15" s="505"/>
      <c r="D15" s="505"/>
      <c r="E15" s="505"/>
      <c r="F15" s="505"/>
      <c r="G15" s="505"/>
      <c r="H15" s="505"/>
      <c r="I15" s="505"/>
      <c r="J15" s="505"/>
      <c r="K15" s="505"/>
      <c r="L15" s="505"/>
      <c r="M15" s="505"/>
      <c r="N15" s="505"/>
      <c r="O15" s="505"/>
      <c r="P15" s="505"/>
      <c r="Q15" s="506"/>
    </row>
    <row r="16" spans="1:17" ht="18.75" customHeight="1">
      <c r="A16" s="504"/>
      <c r="B16" s="505"/>
      <c r="C16" s="505"/>
      <c r="D16" s="505"/>
      <c r="E16" s="505"/>
      <c r="F16" s="505"/>
      <c r="G16" s="505"/>
      <c r="H16" s="505"/>
      <c r="I16" s="505"/>
      <c r="J16" s="505"/>
      <c r="K16" s="505"/>
      <c r="L16" s="505"/>
      <c r="M16" s="505"/>
      <c r="N16" s="505"/>
      <c r="O16" s="505"/>
      <c r="P16" s="505"/>
      <c r="Q16" s="506"/>
    </row>
    <row r="17" spans="1:17" ht="18.75" customHeight="1">
      <c r="A17" s="504"/>
      <c r="B17" s="505"/>
      <c r="C17" s="505"/>
      <c r="D17" s="505"/>
      <c r="E17" s="505"/>
      <c r="F17" s="505"/>
      <c r="G17" s="505"/>
      <c r="H17" s="505"/>
      <c r="I17" s="505"/>
      <c r="J17" s="505"/>
      <c r="K17" s="505"/>
      <c r="L17" s="505"/>
      <c r="M17" s="505"/>
      <c r="N17" s="505"/>
      <c r="O17" s="505"/>
      <c r="P17" s="505"/>
      <c r="Q17" s="506"/>
    </row>
    <row r="18" spans="1:17" ht="18.75" customHeight="1">
      <c r="A18" s="504"/>
      <c r="B18" s="505"/>
      <c r="C18" s="505"/>
      <c r="D18" s="505"/>
      <c r="E18" s="505"/>
      <c r="F18" s="505"/>
      <c r="G18" s="505"/>
      <c r="H18" s="505"/>
      <c r="I18" s="505"/>
      <c r="J18" s="505"/>
      <c r="K18" s="505"/>
      <c r="L18" s="505"/>
      <c r="M18" s="505"/>
      <c r="N18" s="505"/>
      <c r="O18" s="505"/>
      <c r="P18" s="505"/>
      <c r="Q18" s="506"/>
    </row>
    <row r="19" spans="1:17" ht="18.75" customHeight="1">
      <c r="A19" s="504"/>
      <c r="B19" s="505"/>
      <c r="C19" s="505"/>
      <c r="D19" s="505"/>
      <c r="E19" s="505"/>
      <c r="F19" s="505"/>
      <c r="G19" s="505"/>
      <c r="H19" s="505"/>
      <c r="I19" s="505"/>
      <c r="J19" s="505"/>
      <c r="K19" s="505"/>
      <c r="L19" s="505"/>
      <c r="M19" s="505"/>
      <c r="N19" s="505"/>
      <c r="O19" s="505"/>
      <c r="P19" s="505"/>
      <c r="Q19" s="506"/>
    </row>
    <row r="20" spans="1:17" ht="18.75" customHeight="1">
      <c r="A20" s="504"/>
      <c r="B20" s="505"/>
      <c r="C20" s="505"/>
      <c r="D20" s="505"/>
      <c r="E20" s="505"/>
      <c r="F20" s="505"/>
      <c r="G20" s="505"/>
      <c r="H20" s="505"/>
      <c r="I20" s="505"/>
      <c r="J20" s="505"/>
      <c r="K20" s="505"/>
      <c r="L20" s="505"/>
      <c r="M20" s="505"/>
      <c r="N20" s="505"/>
      <c r="O20" s="505"/>
      <c r="P20" s="505"/>
      <c r="Q20" s="506"/>
    </row>
    <row r="21" spans="1:17" ht="18.75" customHeight="1">
      <c r="A21" s="504"/>
      <c r="B21" s="505"/>
      <c r="C21" s="505"/>
      <c r="D21" s="505"/>
      <c r="E21" s="505"/>
      <c r="F21" s="505"/>
      <c r="G21" s="505"/>
      <c r="H21" s="505"/>
      <c r="I21" s="505"/>
      <c r="J21" s="505"/>
      <c r="K21" s="505"/>
      <c r="L21" s="505"/>
      <c r="M21" s="505"/>
      <c r="N21" s="505"/>
      <c r="O21" s="505"/>
      <c r="P21" s="505"/>
      <c r="Q21" s="506"/>
    </row>
    <row r="22" spans="1:17" ht="18.75" customHeight="1">
      <c r="A22" s="504"/>
      <c r="B22" s="505"/>
      <c r="C22" s="505"/>
      <c r="D22" s="505"/>
      <c r="E22" s="505"/>
      <c r="F22" s="505"/>
      <c r="G22" s="505"/>
      <c r="H22" s="505"/>
      <c r="I22" s="505"/>
      <c r="J22" s="505"/>
      <c r="K22" s="505"/>
      <c r="L22" s="505"/>
      <c r="M22" s="505"/>
      <c r="N22" s="505"/>
      <c r="O22" s="505"/>
      <c r="P22" s="505"/>
      <c r="Q22" s="506"/>
    </row>
    <row r="23" spans="1:17" ht="18.75" customHeight="1">
      <c r="A23" s="504"/>
      <c r="B23" s="505"/>
      <c r="C23" s="505"/>
      <c r="D23" s="505"/>
      <c r="E23" s="505"/>
      <c r="F23" s="505"/>
      <c r="G23" s="505"/>
      <c r="H23" s="505"/>
      <c r="I23" s="505"/>
      <c r="J23" s="505"/>
      <c r="K23" s="505"/>
      <c r="L23" s="505"/>
      <c r="M23" s="505"/>
      <c r="N23" s="505"/>
      <c r="O23" s="505"/>
      <c r="P23" s="505"/>
      <c r="Q23" s="506"/>
    </row>
    <row r="24" spans="1:17" ht="18.75" customHeight="1">
      <c r="A24" s="504"/>
      <c r="B24" s="505"/>
      <c r="C24" s="505"/>
      <c r="D24" s="505"/>
      <c r="E24" s="505"/>
      <c r="F24" s="505"/>
      <c r="G24" s="505"/>
      <c r="H24" s="505"/>
      <c r="I24" s="505"/>
      <c r="J24" s="505"/>
      <c r="K24" s="505"/>
      <c r="L24" s="505"/>
      <c r="M24" s="505"/>
      <c r="N24" s="505"/>
      <c r="O24" s="505"/>
      <c r="P24" s="505"/>
      <c r="Q24" s="506"/>
    </row>
    <row r="25" spans="1:17" ht="18.75" customHeight="1">
      <c r="A25" s="504"/>
      <c r="B25" s="505"/>
      <c r="C25" s="505"/>
      <c r="D25" s="505"/>
      <c r="E25" s="505"/>
      <c r="F25" s="505"/>
      <c r="G25" s="505"/>
      <c r="H25" s="505"/>
      <c r="I25" s="505"/>
      <c r="J25" s="505"/>
      <c r="K25" s="505"/>
      <c r="L25" s="505"/>
      <c r="M25" s="505"/>
      <c r="N25" s="505"/>
      <c r="O25" s="505"/>
      <c r="P25" s="505"/>
      <c r="Q25" s="506"/>
    </row>
    <row r="26" spans="1:17" ht="18.75" customHeight="1">
      <c r="A26" s="504"/>
      <c r="B26" s="505"/>
      <c r="C26" s="505"/>
      <c r="D26" s="505"/>
      <c r="E26" s="505"/>
      <c r="F26" s="505"/>
      <c r="G26" s="505"/>
      <c r="H26" s="505"/>
      <c r="I26" s="505"/>
      <c r="J26" s="505"/>
      <c r="K26" s="505"/>
      <c r="L26" s="505"/>
      <c r="M26" s="505"/>
      <c r="N26" s="505"/>
      <c r="O26" s="505"/>
      <c r="P26" s="505"/>
      <c r="Q26" s="506"/>
    </row>
    <row r="27" spans="1:17" ht="18.75" customHeight="1">
      <c r="A27" s="504"/>
      <c r="B27" s="505"/>
      <c r="C27" s="505"/>
      <c r="D27" s="505"/>
      <c r="E27" s="505"/>
      <c r="F27" s="505"/>
      <c r="G27" s="505"/>
      <c r="H27" s="505"/>
      <c r="I27" s="505"/>
      <c r="J27" s="505"/>
      <c r="K27" s="505"/>
      <c r="L27" s="505"/>
      <c r="M27" s="505"/>
      <c r="N27" s="505"/>
      <c r="O27" s="505"/>
      <c r="P27" s="505"/>
      <c r="Q27" s="506"/>
    </row>
    <row r="28" spans="1:17" ht="18.75" customHeight="1">
      <c r="A28" s="504"/>
      <c r="B28" s="505"/>
      <c r="C28" s="505"/>
      <c r="D28" s="505"/>
      <c r="E28" s="505"/>
      <c r="F28" s="505"/>
      <c r="G28" s="505"/>
      <c r="H28" s="505"/>
      <c r="I28" s="505"/>
      <c r="J28" s="505"/>
      <c r="K28" s="505"/>
      <c r="L28" s="505"/>
      <c r="M28" s="505"/>
      <c r="N28" s="505"/>
      <c r="O28" s="505"/>
      <c r="P28" s="505"/>
      <c r="Q28" s="506"/>
    </row>
    <row r="29" spans="1:17" ht="18.75" customHeight="1">
      <c r="A29" s="504"/>
      <c r="B29" s="505"/>
      <c r="C29" s="505"/>
      <c r="D29" s="505"/>
      <c r="E29" s="505"/>
      <c r="F29" s="505"/>
      <c r="G29" s="505"/>
      <c r="H29" s="505"/>
      <c r="I29" s="505"/>
      <c r="J29" s="505"/>
      <c r="K29" s="505"/>
      <c r="L29" s="505"/>
      <c r="M29" s="505"/>
      <c r="N29" s="505"/>
      <c r="O29" s="505"/>
      <c r="P29" s="505"/>
      <c r="Q29" s="506"/>
    </row>
    <row r="30" spans="1:17" ht="18.75" customHeight="1">
      <c r="A30" s="504"/>
      <c r="B30" s="505"/>
      <c r="C30" s="505"/>
      <c r="D30" s="505"/>
      <c r="E30" s="505"/>
      <c r="F30" s="505"/>
      <c r="G30" s="505"/>
      <c r="H30" s="505"/>
      <c r="I30" s="505"/>
      <c r="J30" s="505"/>
      <c r="K30" s="505"/>
      <c r="L30" s="505"/>
      <c r="M30" s="505"/>
      <c r="N30" s="505"/>
      <c r="O30" s="505"/>
      <c r="P30" s="505"/>
      <c r="Q30" s="506"/>
    </row>
    <row r="31" spans="1:17" ht="18.75" customHeight="1">
      <c r="A31" s="504"/>
      <c r="B31" s="505"/>
      <c r="C31" s="505"/>
      <c r="D31" s="505"/>
      <c r="E31" s="505"/>
      <c r="F31" s="505"/>
      <c r="G31" s="505"/>
      <c r="H31" s="505"/>
      <c r="I31" s="505"/>
      <c r="J31" s="505"/>
      <c r="K31" s="505"/>
      <c r="L31" s="505"/>
      <c r="M31" s="505"/>
      <c r="N31" s="505"/>
      <c r="O31" s="505"/>
      <c r="P31" s="505"/>
      <c r="Q31" s="506"/>
    </row>
    <row r="32" spans="1:17" ht="18.75" customHeight="1">
      <c r="A32" s="504"/>
      <c r="B32" s="505"/>
      <c r="C32" s="505"/>
      <c r="D32" s="505"/>
      <c r="E32" s="505"/>
      <c r="F32" s="505"/>
      <c r="G32" s="505"/>
      <c r="H32" s="505"/>
      <c r="I32" s="505"/>
      <c r="J32" s="505"/>
      <c r="K32" s="505"/>
      <c r="L32" s="505"/>
      <c r="M32" s="505"/>
      <c r="N32" s="505"/>
      <c r="O32" s="505"/>
      <c r="P32" s="505"/>
      <c r="Q32" s="506"/>
    </row>
    <row r="33" spans="1:17" ht="18.75" customHeight="1">
      <c r="A33" s="504"/>
      <c r="B33" s="505"/>
      <c r="C33" s="505"/>
      <c r="D33" s="505"/>
      <c r="E33" s="505"/>
      <c r="F33" s="505"/>
      <c r="G33" s="505"/>
      <c r="H33" s="505"/>
      <c r="I33" s="505"/>
      <c r="J33" s="505"/>
      <c r="K33" s="505"/>
      <c r="L33" s="505"/>
      <c r="M33" s="505"/>
      <c r="N33" s="505"/>
      <c r="O33" s="505"/>
      <c r="P33" s="505"/>
      <c r="Q33" s="506"/>
    </row>
    <row r="34" spans="1:17" ht="18.75" customHeight="1">
      <c r="A34" s="504"/>
      <c r="B34" s="505"/>
      <c r="C34" s="505"/>
      <c r="D34" s="505"/>
      <c r="E34" s="505"/>
      <c r="F34" s="505"/>
      <c r="G34" s="505"/>
      <c r="H34" s="505"/>
      <c r="I34" s="505"/>
      <c r="J34" s="505"/>
      <c r="K34" s="505"/>
      <c r="L34" s="505"/>
      <c r="M34" s="505"/>
      <c r="N34" s="505"/>
      <c r="O34" s="505"/>
      <c r="P34" s="505"/>
      <c r="Q34" s="506"/>
    </row>
    <row r="35" spans="1:17" ht="18.75" customHeight="1">
      <c r="A35" s="504"/>
      <c r="B35" s="505"/>
      <c r="C35" s="505"/>
      <c r="D35" s="505"/>
      <c r="E35" s="505"/>
      <c r="F35" s="505"/>
      <c r="G35" s="505"/>
      <c r="H35" s="505"/>
      <c r="I35" s="505"/>
      <c r="J35" s="505"/>
      <c r="K35" s="505"/>
      <c r="L35" s="505"/>
      <c r="M35" s="505"/>
      <c r="N35" s="505"/>
      <c r="O35" s="505"/>
      <c r="P35" s="505"/>
      <c r="Q35" s="506"/>
    </row>
    <row r="36" spans="1:17" ht="18.75" customHeight="1">
      <c r="A36" s="504"/>
      <c r="B36" s="505"/>
      <c r="C36" s="505"/>
      <c r="D36" s="505"/>
      <c r="E36" s="505"/>
      <c r="F36" s="505"/>
      <c r="G36" s="505"/>
      <c r="H36" s="505"/>
      <c r="I36" s="505"/>
      <c r="J36" s="505"/>
      <c r="K36" s="505"/>
      <c r="L36" s="505"/>
      <c r="M36" s="505"/>
      <c r="N36" s="505"/>
      <c r="O36" s="505"/>
      <c r="P36" s="505"/>
      <c r="Q36" s="506"/>
    </row>
    <row r="37" spans="1:17" ht="18.75" customHeight="1">
      <c r="A37" s="504"/>
      <c r="B37" s="505"/>
      <c r="C37" s="505"/>
      <c r="D37" s="505"/>
      <c r="E37" s="505"/>
      <c r="F37" s="505"/>
      <c r="G37" s="505"/>
      <c r="H37" s="505"/>
      <c r="I37" s="505"/>
      <c r="J37" s="505"/>
      <c r="K37" s="505"/>
      <c r="L37" s="505"/>
      <c r="M37" s="505"/>
      <c r="N37" s="505"/>
      <c r="O37" s="505"/>
      <c r="P37" s="505"/>
      <c r="Q37" s="506"/>
    </row>
    <row r="38" spans="1:17" ht="18.75" customHeight="1">
      <c r="A38" s="504"/>
      <c r="B38" s="505"/>
      <c r="C38" s="505"/>
      <c r="D38" s="505"/>
      <c r="E38" s="505"/>
      <c r="F38" s="505"/>
      <c r="G38" s="505"/>
      <c r="H38" s="505"/>
      <c r="I38" s="505"/>
      <c r="J38" s="505"/>
      <c r="K38" s="505"/>
      <c r="L38" s="505"/>
      <c r="M38" s="505"/>
      <c r="N38" s="505"/>
      <c r="O38" s="505"/>
      <c r="P38" s="505"/>
      <c r="Q38" s="506"/>
    </row>
    <row r="39" spans="1:17" ht="18.75" customHeight="1">
      <c r="A39" s="504"/>
      <c r="B39" s="505"/>
      <c r="C39" s="505"/>
      <c r="D39" s="505"/>
      <c r="E39" s="505"/>
      <c r="F39" s="505"/>
      <c r="G39" s="505"/>
      <c r="H39" s="505"/>
      <c r="I39" s="505"/>
      <c r="J39" s="505"/>
      <c r="K39" s="505"/>
      <c r="L39" s="505"/>
      <c r="M39" s="505"/>
      <c r="N39" s="505"/>
      <c r="O39" s="505"/>
      <c r="P39" s="505"/>
      <c r="Q39" s="506"/>
    </row>
    <row r="40" spans="1:17" ht="18.75" customHeight="1">
      <c r="A40" s="504"/>
      <c r="B40" s="505"/>
      <c r="C40" s="505"/>
      <c r="D40" s="505"/>
      <c r="E40" s="505"/>
      <c r="F40" s="505"/>
      <c r="G40" s="505"/>
      <c r="H40" s="505"/>
      <c r="I40" s="505"/>
      <c r="J40" s="505"/>
      <c r="K40" s="505"/>
      <c r="L40" s="505"/>
      <c r="M40" s="505"/>
      <c r="N40" s="505"/>
      <c r="O40" s="505"/>
      <c r="P40" s="505"/>
      <c r="Q40" s="506"/>
    </row>
    <row r="41" spans="1:17" ht="18.75" customHeight="1">
      <c r="A41" s="504"/>
      <c r="B41" s="505"/>
      <c r="C41" s="505"/>
      <c r="D41" s="505"/>
      <c r="E41" s="505"/>
      <c r="F41" s="505"/>
      <c r="G41" s="505"/>
      <c r="H41" s="505"/>
      <c r="I41" s="505"/>
      <c r="J41" s="505"/>
      <c r="K41" s="505"/>
      <c r="L41" s="505"/>
      <c r="M41" s="505"/>
      <c r="N41" s="505"/>
      <c r="O41" s="505"/>
      <c r="P41" s="505"/>
      <c r="Q41" s="506"/>
    </row>
    <row r="42" spans="1:17" ht="18.75" customHeight="1">
      <c r="A42" s="504"/>
      <c r="B42" s="505"/>
      <c r="C42" s="505"/>
      <c r="D42" s="505"/>
      <c r="E42" s="505"/>
      <c r="F42" s="505"/>
      <c r="G42" s="505"/>
      <c r="H42" s="505"/>
      <c r="I42" s="505"/>
      <c r="J42" s="505"/>
      <c r="K42" s="505"/>
      <c r="L42" s="505"/>
      <c r="M42" s="505"/>
      <c r="N42" s="505"/>
      <c r="O42" s="505"/>
      <c r="P42" s="505"/>
      <c r="Q42" s="506"/>
    </row>
    <row r="43" spans="1:17" ht="18.75" customHeight="1">
      <c r="A43" s="507"/>
      <c r="B43" s="508"/>
      <c r="C43" s="508"/>
      <c r="D43" s="508"/>
      <c r="E43" s="508"/>
      <c r="F43" s="508"/>
      <c r="G43" s="508"/>
      <c r="H43" s="508"/>
      <c r="I43" s="508"/>
      <c r="J43" s="508"/>
      <c r="K43" s="508"/>
      <c r="L43" s="508"/>
      <c r="M43" s="508"/>
      <c r="N43" s="508"/>
      <c r="O43" s="508"/>
      <c r="P43" s="508"/>
      <c r="Q43" s="509"/>
    </row>
    <row r="44" spans="1:17" ht="17.25">
      <c r="A44" s="4" t="s">
        <v>33</v>
      </c>
      <c r="B44" s="4"/>
    </row>
    <row r="45" spans="1:17" ht="10.5" customHeight="1" thickBot="1">
      <c r="A45" s="4"/>
      <c r="B45" s="4"/>
    </row>
    <row r="46" spans="1:17" ht="33" customHeight="1" thickTop="1" thickBot="1">
      <c r="A46" s="18" t="s">
        <v>35</v>
      </c>
      <c r="B46" s="271" t="s">
        <v>34</v>
      </c>
      <c r="C46" s="271"/>
      <c r="D46" s="271"/>
      <c r="E46" s="271"/>
      <c r="F46" s="272"/>
      <c r="G46" s="226" t="s">
        <v>30</v>
      </c>
      <c r="H46" s="226"/>
      <c r="I46" s="226" t="s">
        <v>31</v>
      </c>
      <c r="J46" s="226"/>
      <c r="K46" s="226" t="s">
        <v>32</v>
      </c>
      <c r="L46" s="235"/>
      <c r="N46" s="244" t="s">
        <v>56</v>
      </c>
      <c r="O46" s="245"/>
      <c r="P46" s="245"/>
      <c r="Q46" s="246"/>
    </row>
    <row r="47" spans="1:17" s="10" customFormat="1" ht="17.25" customHeight="1">
      <c r="A47" s="40">
        <v>1</v>
      </c>
      <c r="B47" s="452" t="s">
        <v>57</v>
      </c>
      <c r="C47" s="452"/>
      <c r="D47" s="452"/>
      <c r="E47" s="452"/>
      <c r="F47" s="452"/>
      <c r="G47" s="365">
        <v>13</v>
      </c>
      <c r="H47" s="365"/>
      <c r="I47" s="365" t="s">
        <v>24</v>
      </c>
      <c r="J47" s="365"/>
      <c r="K47" s="365">
        <v>12</v>
      </c>
      <c r="L47" s="466"/>
      <c r="N47" s="247"/>
      <c r="O47" s="248"/>
      <c r="P47" s="248"/>
      <c r="Q47" s="249"/>
    </row>
    <row r="48" spans="1:17" s="10" customFormat="1" ht="18" customHeight="1">
      <c r="A48" s="41">
        <v>2</v>
      </c>
      <c r="B48" s="452" t="s">
        <v>38</v>
      </c>
      <c r="C48" s="452"/>
      <c r="D48" s="452"/>
      <c r="E48" s="452"/>
      <c r="F48" s="452"/>
      <c r="G48" s="358">
        <v>13</v>
      </c>
      <c r="H48" s="358"/>
      <c r="I48" s="365"/>
      <c r="J48" s="365"/>
      <c r="K48" s="358"/>
      <c r="L48" s="467"/>
      <c r="N48" s="247"/>
      <c r="O48" s="248"/>
      <c r="P48" s="248"/>
      <c r="Q48" s="249"/>
    </row>
    <row r="49" spans="1:17" s="10" customFormat="1" ht="18" customHeight="1">
      <c r="A49" s="41">
        <v>3</v>
      </c>
      <c r="B49" s="452" t="s">
        <v>17</v>
      </c>
      <c r="C49" s="452"/>
      <c r="D49" s="452"/>
      <c r="E49" s="452"/>
      <c r="F49" s="452"/>
      <c r="G49" s="358">
        <v>13</v>
      </c>
      <c r="H49" s="358"/>
      <c r="I49" s="358"/>
      <c r="J49" s="358"/>
      <c r="K49" s="358"/>
      <c r="L49" s="467"/>
      <c r="N49" s="247"/>
      <c r="O49" s="248"/>
      <c r="P49" s="248"/>
      <c r="Q49" s="249"/>
    </row>
    <row r="50" spans="1:17" s="10" customFormat="1" ht="18" customHeight="1">
      <c r="A50" s="41">
        <v>4</v>
      </c>
      <c r="B50" s="450" t="s">
        <v>18</v>
      </c>
      <c r="C50" s="450"/>
      <c r="D50" s="450"/>
      <c r="E50" s="450"/>
      <c r="F50" s="450"/>
      <c r="G50" s="358">
        <v>13</v>
      </c>
      <c r="H50" s="358"/>
      <c r="I50" s="358"/>
      <c r="J50" s="358"/>
      <c r="K50" s="358"/>
      <c r="L50" s="467"/>
      <c r="N50" s="247"/>
      <c r="O50" s="248"/>
      <c r="P50" s="248"/>
      <c r="Q50" s="249"/>
    </row>
    <row r="51" spans="1:17" s="10" customFormat="1" ht="18" customHeight="1">
      <c r="A51" s="41">
        <v>5</v>
      </c>
      <c r="B51" s="452" t="s">
        <v>38</v>
      </c>
      <c r="C51" s="452"/>
      <c r="D51" s="452"/>
      <c r="E51" s="452"/>
      <c r="F51" s="452"/>
      <c r="G51" s="358">
        <v>13</v>
      </c>
      <c r="H51" s="358"/>
      <c r="I51" s="365"/>
      <c r="J51" s="365"/>
      <c r="K51" s="358"/>
      <c r="L51" s="467"/>
      <c r="N51" s="247"/>
      <c r="O51" s="248"/>
      <c r="P51" s="248"/>
      <c r="Q51" s="249"/>
    </row>
    <row r="52" spans="1:17" s="10" customFormat="1" ht="18" customHeight="1">
      <c r="A52" s="41">
        <v>6</v>
      </c>
      <c r="B52" s="452" t="s">
        <v>16</v>
      </c>
      <c r="C52" s="452"/>
      <c r="D52" s="452"/>
      <c r="E52" s="452"/>
      <c r="F52" s="452"/>
      <c r="G52" s="358">
        <v>20</v>
      </c>
      <c r="H52" s="358"/>
      <c r="I52" s="365" t="s">
        <v>24</v>
      </c>
      <c r="J52" s="365"/>
      <c r="K52" s="358">
        <v>20</v>
      </c>
      <c r="L52" s="467"/>
      <c r="N52" s="247"/>
      <c r="O52" s="248"/>
      <c r="P52" s="248"/>
      <c r="Q52" s="249"/>
    </row>
    <row r="53" spans="1:17" s="10" customFormat="1" ht="18" customHeight="1">
      <c r="A53" s="42">
        <v>7</v>
      </c>
      <c r="B53" s="446" t="s">
        <v>15</v>
      </c>
      <c r="C53" s="446"/>
      <c r="D53" s="446"/>
      <c r="E53" s="446"/>
      <c r="F53" s="446"/>
      <c r="G53" s="447">
        <v>13</v>
      </c>
      <c r="H53" s="447"/>
      <c r="I53" s="365" t="s">
        <v>24</v>
      </c>
      <c r="J53" s="365"/>
      <c r="K53" s="447">
        <v>12</v>
      </c>
      <c r="L53" s="451"/>
      <c r="N53" s="247"/>
      <c r="O53" s="248"/>
      <c r="P53" s="248"/>
      <c r="Q53" s="249"/>
    </row>
    <row r="54" spans="1:17" s="10" customFormat="1" ht="18" customHeight="1">
      <c r="A54" s="42">
        <v>8</v>
      </c>
      <c r="B54" s="452" t="s">
        <v>39</v>
      </c>
      <c r="C54" s="452"/>
      <c r="D54" s="452"/>
      <c r="E54" s="452"/>
      <c r="F54" s="452"/>
      <c r="G54" s="447">
        <v>13</v>
      </c>
      <c r="H54" s="447"/>
      <c r="I54" s="447"/>
      <c r="J54" s="447"/>
      <c r="K54" s="447"/>
      <c r="L54" s="451"/>
      <c r="N54" s="247"/>
      <c r="O54" s="248"/>
      <c r="P54" s="248"/>
      <c r="Q54" s="249"/>
    </row>
    <row r="55" spans="1:17" s="10" customFormat="1" ht="18" customHeight="1">
      <c r="A55" s="42"/>
      <c r="B55" s="450"/>
      <c r="C55" s="450"/>
      <c r="D55" s="450"/>
      <c r="E55" s="450"/>
      <c r="F55" s="450"/>
      <c r="G55" s="447"/>
      <c r="H55" s="447"/>
      <c r="I55" s="447"/>
      <c r="J55" s="447"/>
      <c r="K55" s="447"/>
      <c r="L55" s="451"/>
      <c r="N55" s="247"/>
      <c r="O55" s="248"/>
      <c r="P55" s="248"/>
      <c r="Q55" s="249"/>
    </row>
    <row r="56" spans="1:17" s="10" customFormat="1" ht="18" customHeight="1" thickBot="1">
      <c r="A56" s="42"/>
      <c r="B56" s="450"/>
      <c r="C56" s="450"/>
      <c r="D56" s="450"/>
      <c r="E56" s="450"/>
      <c r="F56" s="450"/>
      <c r="G56" s="447"/>
      <c r="H56" s="447"/>
      <c r="I56" s="447"/>
      <c r="J56" s="447"/>
      <c r="K56" s="447"/>
      <c r="L56" s="451"/>
      <c r="N56" s="247"/>
      <c r="O56" s="248"/>
      <c r="P56" s="248"/>
      <c r="Q56" s="249"/>
    </row>
    <row r="57" spans="1:17" s="10" customFormat="1" ht="18" customHeight="1" thickBot="1">
      <c r="A57" s="273" t="s">
        <v>41</v>
      </c>
      <c r="B57" s="274"/>
      <c r="C57" s="274"/>
      <c r="D57" s="274"/>
      <c r="E57" s="274">
        <f>COUNTA(A47:A56)</f>
        <v>8</v>
      </c>
      <c r="F57" s="275"/>
      <c r="G57" s="273" t="s">
        <v>40</v>
      </c>
      <c r="H57" s="274"/>
      <c r="I57" s="274"/>
      <c r="J57" s="274"/>
      <c r="K57" s="253">
        <f>SUM(K47:L53)</f>
        <v>44</v>
      </c>
      <c r="L57" s="254"/>
      <c r="N57" s="250"/>
      <c r="O57" s="251"/>
      <c r="P57" s="251"/>
      <c r="Q57" s="252"/>
    </row>
    <row r="58" spans="1:17" ht="16.5" customHeight="1" thickBot="1">
      <c r="A58" s="273" t="s">
        <v>42</v>
      </c>
      <c r="B58" s="274"/>
      <c r="C58" s="274"/>
      <c r="D58" s="274"/>
      <c r="E58" s="274">
        <v>3</v>
      </c>
      <c r="F58" s="276"/>
    </row>
    <row r="59" spans="1:17" ht="16.5" customHeight="1">
      <c r="A59" s="16"/>
      <c r="B59" s="16"/>
      <c r="H59" s="243" t="s">
        <v>55</v>
      </c>
      <c r="I59" s="243"/>
      <c r="J59" s="243"/>
      <c r="K59" s="243"/>
      <c r="L59" s="243"/>
      <c r="M59" s="243"/>
      <c r="N59" s="243"/>
      <c r="O59" s="243"/>
      <c r="P59" s="243"/>
    </row>
    <row r="60" spans="1:17" ht="16.5" customHeight="1" thickBot="1">
      <c r="A60" s="256" t="s">
        <v>28</v>
      </c>
      <c r="B60" s="257"/>
      <c r="C60" s="257"/>
      <c r="D60" s="257"/>
      <c r="E60" s="258"/>
    </row>
    <row r="61" spans="1:17" ht="16.5" customHeight="1">
      <c r="A61" s="386" t="s">
        <v>61</v>
      </c>
      <c r="B61" s="286"/>
      <c r="C61" s="286"/>
      <c r="D61" s="286"/>
      <c r="E61" s="286"/>
      <c r="F61" s="286"/>
      <c r="G61" s="286"/>
      <c r="H61" s="286"/>
      <c r="I61" s="286"/>
      <c r="J61" s="286"/>
      <c r="K61" s="286"/>
      <c r="L61" s="286"/>
      <c r="M61" s="286"/>
      <c r="N61" s="286"/>
      <c r="O61" s="286"/>
      <c r="P61" s="286"/>
      <c r="Q61" s="410"/>
    </row>
    <row r="62" spans="1:17" ht="16.5" customHeight="1">
      <c r="A62" s="411"/>
      <c r="B62" s="289"/>
      <c r="C62" s="289"/>
      <c r="D62" s="289"/>
      <c r="E62" s="289"/>
      <c r="F62" s="289"/>
      <c r="G62" s="289"/>
      <c r="H62" s="289"/>
      <c r="I62" s="289"/>
      <c r="J62" s="289"/>
      <c r="K62" s="289"/>
      <c r="L62" s="289"/>
      <c r="M62" s="289"/>
      <c r="N62" s="289"/>
      <c r="O62" s="289"/>
      <c r="P62" s="289"/>
      <c r="Q62" s="412"/>
    </row>
    <row r="63" spans="1:17" ht="16.5" customHeight="1">
      <c r="A63" s="411"/>
      <c r="B63" s="289"/>
      <c r="C63" s="289"/>
      <c r="D63" s="289"/>
      <c r="E63" s="289"/>
      <c r="F63" s="289"/>
      <c r="G63" s="289"/>
      <c r="H63" s="289"/>
      <c r="I63" s="289"/>
      <c r="J63" s="289"/>
      <c r="K63" s="289"/>
      <c r="L63" s="289"/>
      <c r="M63" s="289"/>
      <c r="N63" s="289"/>
      <c r="O63" s="289"/>
      <c r="P63" s="289"/>
      <c r="Q63" s="412"/>
    </row>
    <row r="64" spans="1:17" ht="16.5" customHeight="1">
      <c r="A64" s="411"/>
      <c r="B64" s="289"/>
      <c r="C64" s="289"/>
      <c r="D64" s="289"/>
      <c r="E64" s="289"/>
      <c r="F64" s="289"/>
      <c r="G64" s="289"/>
      <c r="H64" s="289"/>
      <c r="I64" s="289"/>
      <c r="J64" s="289"/>
      <c r="K64" s="289"/>
      <c r="L64" s="289"/>
      <c r="M64" s="289"/>
      <c r="N64" s="289"/>
      <c r="O64" s="289"/>
      <c r="P64" s="289"/>
      <c r="Q64" s="412"/>
    </row>
    <row r="65" spans="1:17" ht="16.5" customHeight="1" thickBot="1">
      <c r="A65" s="413"/>
      <c r="B65" s="382"/>
      <c r="C65" s="382"/>
      <c r="D65" s="382"/>
      <c r="E65" s="382"/>
      <c r="F65" s="382"/>
      <c r="G65" s="382"/>
      <c r="H65" s="382"/>
      <c r="I65" s="382"/>
      <c r="J65" s="382"/>
      <c r="K65" s="382"/>
      <c r="L65" s="382"/>
      <c r="M65" s="382"/>
      <c r="N65" s="382"/>
      <c r="O65" s="382"/>
      <c r="P65" s="382"/>
      <c r="Q65" s="414"/>
    </row>
    <row r="66" spans="1:17" ht="16.5" customHeight="1">
      <c r="A66" s="44"/>
      <c r="B66" s="44"/>
      <c r="C66" s="44"/>
      <c r="D66" s="44"/>
      <c r="E66" s="44"/>
      <c r="F66" s="44"/>
      <c r="G66" s="44"/>
      <c r="H66" s="44"/>
      <c r="I66" s="44"/>
      <c r="J66" s="44"/>
      <c r="K66" s="44"/>
      <c r="L66" s="44"/>
      <c r="M66" s="44"/>
      <c r="N66" s="44"/>
      <c r="O66" s="44"/>
      <c r="P66" s="44"/>
      <c r="Q66" s="44"/>
    </row>
    <row r="67" spans="1:17" ht="16.5" customHeight="1">
      <c r="A67" s="44"/>
      <c r="B67" s="44"/>
      <c r="C67" s="44"/>
      <c r="D67" s="44"/>
      <c r="E67" s="44"/>
      <c r="F67" s="44"/>
      <c r="G67" s="44"/>
      <c r="H67" s="44"/>
      <c r="I67" s="44"/>
      <c r="J67" s="44"/>
      <c r="K67" s="44"/>
      <c r="L67" s="44"/>
      <c r="M67" s="44"/>
      <c r="N67" s="44"/>
      <c r="O67" s="44"/>
      <c r="P67" s="44"/>
      <c r="Q67" s="44"/>
    </row>
    <row r="68" spans="1:17" ht="16.5" customHeight="1">
      <c r="A68" s="44"/>
      <c r="B68" s="44"/>
      <c r="C68" s="44"/>
      <c r="D68" s="44"/>
      <c r="E68" s="44"/>
      <c r="F68" s="44"/>
      <c r="G68" s="44"/>
      <c r="H68" s="44"/>
      <c r="I68" s="44"/>
      <c r="J68" s="44"/>
      <c r="K68" s="44"/>
      <c r="L68" s="44"/>
      <c r="M68" s="44"/>
      <c r="N68" s="44"/>
      <c r="O68" s="44"/>
      <c r="P68" s="44"/>
      <c r="Q68" s="44"/>
    </row>
    <row r="69" spans="1:17" ht="16.5" customHeight="1">
      <c r="A69" s="44"/>
      <c r="B69" s="44"/>
      <c r="C69" s="44"/>
      <c r="D69" s="44"/>
      <c r="E69" s="44"/>
      <c r="F69" s="44"/>
      <c r="G69" s="44"/>
      <c r="H69" s="44"/>
      <c r="I69" s="44"/>
      <c r="J69" s="44"/>
      <c r="K69" s="44"/>
      <c r="L69" s="44"/>
      <c r="M69" s="44"/>
      <c r="N69" s="44"/>
      <c r="O69" s="44"/>
      <c r="P69" s="44"/>
      <c r="Q69" s="44"/>
    </row>
    <row r="70" spans="1:17" ht="16.5" customHeight="1">
      <c r="A70" s="44"/>
      <c r="B70" s="44"/>
      <c r="C70" s="44"/>
      <c r="D70" s="44"/>
      <c r="E70" s="44"/>
      <c r="F70" s="44"/>
      <c r="G70" s="44"/>
      <c r="H70" s="44"/>
      <c r="I70" s="44"/>
      <c r="J70" s="44"/>
      <c r="K70" s="44"/>
      <c r="L70" s="44"/>
      <c r="M70" s="44"/>
      <c r="N70" s="44"/>
      <c r="O70" s="44"/>
      <c r="P70" s="44"/>
      <c r="Q70" s="44"/>
    </row>
    <row r="71" spans="1:17" ht="16.5" customHeight="1">
      <c r="A71" s="44"/>
      <c r="B71" s="44"/>
      <c r="C71" s="44"/>
      <c r="D71" s="44"/>
      <c r="E71" s="44"/>
      <c r="F71" s="44"/>
      <c r="G71" s="44"/>
      <c r="H71" s="44"/>
      <c r="I71" s="44"/>
      <c r="J71" s="44"/>
      <c r="K71" s="44"/>
      <c r="L71" s="44"/>
      <c r="M71" s="44"/>
      <c r="N71" s="44"/>
      <c r="O71" s="44"/>
      <c r="P71" s="44"/>
      <c r="Q71" s="44"/>
    </row>
    <row r="72" spans="1:17" ht="16.5" customHeight="1">
      <c r="A72" s="44"/>
      <c r="B72" s="44"/>
      <c r="C72" s="44"/>
      <c r="D72" s="44"/>
      <c r="E72" s="44"/>
      <c r="F72" s="44"/>
      <c r="G72" s="44"/>
      <c r="H72" s="44"/>
      <c r="I72" s="44"/>
      <c r="J72" s="44"/>
      <c r="K72" s="44"/>
      <c r="L72" s="44"/>
      <c r="M72" s="44"/>
      <c r="N72" s="44"/>
      <c r="O72" s="44"/>
      <c r="P72" s="44"/>
      <c r="Q72" s="44"/>
    </row>
    <row r="73" spans="1:17" ht="16.5" customHeight="1">
      <c r="A73" s="44"/>
      <c r="B73" s="44"/>
      <c r="C73" s="44"/>
      <c r="D73" s="44"/>
      <c r="E73" s="44"/>
      <c r="F73" s="44"/>
      <c r="G73" s="44"/>
      <c r="H73" s="44"/>
      <c r="I73" s="44"/>
      <c r="J73" s="44"/>
      <c r="K73" s="44"/>
      <c r="L73" s="44"/>
      <c r="M73" s="44"/>
      <c r="N73" s="44"/>
      <c r="O73" s="44"/>
      <c r="P73" s="44"/>
      <c r="Q73" s="44"/>
    </row>
    <row r="74" spans="1:17" ht="16.5" customHeight="1">
      <c r="A74" s="44"/>
      <c r="B74" s="44"/>
      <c r="C74" s="44"/>
      <c r="D74" s="44"/>
      <c r="E74" s="44"/>
      <c r="F74" s="44"/>
      <c r="G74" s="44"/>
      <c r="H74" s="44"/>
      <c r="I74" s="44"/>
      <c r="J74" s="44"/>
      <c r="K74" s="44"/>
      <c r="L74" s="44"/>
      <c r="M74" s="44"/>
      <c r="N74" s="44"/>
      <c r="O74" s="44"/>
      <c r="P74" s="44"/>
      <c r="Q74" s="44"/>
    </row>
    <row r="75" spans="1:17" ht="16.5" customHeight="1">
      <c r="A75" s="44"/>
      <c r="B75" s="44"/>
      <c r="C75" s="44"/>
      <c r="D75" s="44"/>
      <c r="E75" s="44"/>
      <c r="F75" s="44"/>
      <c r="G75" s="44"/>
      <c r="H75" s="44"/>
      <c r="I75" s="44"/>
      <c r="J75" s="44"/>
      <c r="K75" s="44"/>
      <c r="L75" s="44"/>
      <c r="M75" s="44"/>
      <c r="N75" s="44"/>
      <c r="O75" s="44"/>
      <c r="P75" s="44"/>
      <c r="Q75" s="44"/>
    </row>
    <row r="76" spans="1:17" ht="16.5" customHeight="1">
      <c r="A76" s="44"/>
      <c r="B76" s="44"/>
      <c r="C76" s="44"/>
      <c r="D76" s="44"/>
      <c r="E76" s="44"/>
      <c r="F76" s="44"/>
      <c r="G76" s="44"/>
      <c r="H76" s="44"/>
      <c r="I76" s="44"/>
      <c r="J76" s="44"/>
      <c r="K76" s="44"/>
      <c r="L76" s="44"/>
      <c r="M76" s="44"/>
      <c r="N76" s="44"/>
      <c r="O76" s="44"/>
      <c r="P76" s="44"/>
      <c r="Q76" s="44"/>
    </row>
    <row r="77" spans="1:17" ht="16.5" customHeight="1">
      <c r="A77" s="44"/>
      <c r="B77" s="44"/>
      <c r="C77" s="44"/>
      <c r="D77" s="44"/>
      <c r="E77" s="44"/>
      <c r="F77" s="44"/>
      <c r="G77" s="44"/>
      <c r="H77" s="44"/>
      <c r="I77" s="44"/>
      <c r="J77" s="44"/>
      <c r="K77" s="44"/>
      <c r="L77" s="44"/>
      <c r="M77" s="44"/>
      <c r="N77" s="44"/>
      <c r="O77" s="44"/>
      <c r="P77" s="44"/>
      <c r="Q77" s="44"/>
    </row>
    <row r="78" spans="1:17" ht="16.5" customHeight="1">
      <c r="A78" s="44"/>
      <c r="B78" s="44"/>
      <c r="C78" s="44"/>
      <c r="D78" s="44"/>
      <c r="E78" s="44"/>
      <c r="F78" s="44"/>
      <c r="G78" s="44"/>
      <c r="H78" s="44"/>
      <c r="I78" s="44"/>
      <c r="J78" s="44"/>
      <c r="K78" s="44"/>
      <c r="L78" s="44"/>
      <c r="M78" s="44"/>
      <c r="N78" s="44"/>
      <c r="O78" s="44"/>
      <c r="P78" s="44"/>
      <c r="Q78" s="44"/>
    </row>
    <row r="79" spans="1:17" ht="16.5" customHeight="1">
      <c r="A79" s="44"/>
      <c r="B79" s="44"/>
      <c r="C79" s="44"/>
      <c r="D79" s="44"/>
      <c r="E79" s="44"/>
      <c r="F79" s="44"/>
      <c r="G79" s="44"/>
      <c r="H79" s="44"/>
      <c r="I79" s="44"/>
      <c r="J79" s="44"/>
      <c r="K79" s="44"/>
      <c r="L79" s="44"/>
      <c r="M79" s="44"/>
      <c r="N79" s="44"/>
      <c r="O79" s="44"/>
      <c r="P79" s="44"/>
      <c r="Q79" s="44"/>
    </row>
    <row r="80" spans="1:17" ht="16.5" customHeight="1">
      <c r="A80" s="44"/>
      <c r="B80" s="44"/>
      <c r="C80" s="44"/>
      <c r="D80" s="44"/>
      <c r="E80" s="44"/>
      <c r="F80" s="44"/>
      <c r="G80" s="44"/>
      <c r="H80" s="44"/>
      <c r="I80" s="44"/>
      <c r="J80" s="44"/>
      <c r="K80" s="44"/>
      <c r="L80" s="44"/>
      <c r="M80" s="44"/>
      <c r="N80" s="44"/>
      <c r="O80" s="44"/>
      <c r="P80" s="44"/>
      <c r="Q80" s="44"/>
    </row>
    <row r="81" spans="1:17" ht="16.5" customHeight="1">
      <c r="A81" s="44"/>
      <c r="B81" s="44"/>
      <c r="C81" s="44"/>
      <c r="D81" s="44"/>
      <c r="E81" s="44"/>
      <c r="F81" s="44"/>
      <c r="G81" s="44"/>
      <c r="H81" s="44"/>
      <c r="I81" s="44"/>
      <c r="J81" s="44"/>
      <c r="K81" s="44"/>
      <c r="L81" s="44"/>
      <c r="M81" s="44"/>
      <c r="N81" s="44"/>
      <c r="O81" s="44"/>
      <c r="P81" s="44"/>
      <c r="Q81" s="44"/>
    </row>
    <row r="82" spans="1:17" ht="16.5" customHeight="1">
      <c r="A82" s="44"/>
      <c r="B82" s="44"/>
      <c r="C82" s="44"/>
      <c r="D82" s="44"/>
      <c r="E82" s="44"/>
      <c r="F82" s="44"/>
      <c r="G82" s="44"/>
      <c r="H82" s="44"/>
      <c r="I82" s="44"/>
      <c r="J82" s="44"/>
      <c r="K82" s="44"/>
      <c r="L82" s="44"/>
      <c r="M82" s="44"/>
      <c r="N82" s="44"/>
      <c r="O82" s="44"/>
      <c r="P82" s="44"/>
      <c r="Q82" s="44"/>
    </row>
    <row r="83" spans="1:17" ht="16.5" customHeight="1">
      <c r="A83" s="44"/>
      <c r="B83" s="44"/>
      <c r="C83" s="44"/>
      <c r="D83" s="44"/>
      <c r="E83" s="44"/>
      <c r="F83" s="44"/>
      <c r="G83" s="44"/>
      <c r="H83" s="44"/>
      <c r="I83" s="44"/>
      <c r="J83" s="44"/>
      <c r="K83" s="44"/>
      <c r="L83" s="44"/>
      <c r="M83" s="44"/>
      <c r="N83" s="44"/>
      <c r="O83" s="44"/>
      <c r="P83" s="44"/>
      <c r="Q83" s="44"/>
    </row>
    <row r="84" spans="1:17" ht="16.5" customHeight="1">
      <c r="A84" s="44"/>
      <c r="B84" s="44"/>
      <c r="C84" s="44"/>
      <c r="D84" s="44"/>
      <c r="E84" s="44"/>
      <c r="F84" s="44"/>
      <c r="G84" s="44"/>
      <c r="H84" s="44"/>
      <c r="I84" s="44"/>
      <c r="J84" s="44"/>
      <c r="K84" s="44"/>
      <c r="L84" s="44"/>
      <c r="M84" s="44"/>
      <c r="N84" s="44"/>
      <c r="O84" s="44"/>
      <c r="P84" s="44"/>
      <c r="Q84" s="44"/>
    </row>
    <row r="85" spans="1:17" ht="16.5" customHeight="1">
      <c r="A85" s="44"/>
      <c r="B85" s="44"/>
      <c r="C85" s="44"/>
      <c r="D85" s="44"/>
      <c r="E85" s="44"/>
      <c r="F85" s="44"/>
      <c r="G85" s="44"/>
      <c r="H85" s="44"/>
      <c r="I85" s="44"/>
      <c r="J85" s="44"/>
      <c r="K85" s="44"/>
      <c r="L85" s="44"/>
      <c r="M85" s="44"/>
      <c r="N85" s="44"/>
      <c r="O85" s="44"/>
      <c r="P85" s="44"/>
      <c r="Q85" s="44"/>
    </row>
    <row r="86" spans="1:17" ht="16.5" customHeight="1">
      <c r="A86" s="44"/>
      <c r="B86" s="44"/>
      <c r="C86" s="44"/>
      <c r="D86" s="44"/>
      <c r="E86" s="44"/>
      <c r="F86" s="44"/>
      <c r="G86" s="44"/>
      <c r="H86" s="44"/>
      <c r="I86" s="44"/>
      <c r="J86" s="44"/>
      <c r="K86" s="44"/>
      <c r="L86" s="44"/>
      <c r="M86" s="44"/>
      <c r="N86" s="44"/>
      <c r="O86" s="44"/>
      <c r="P86" s="44"/>
      <c r="Q86" s="44"/>
    </row>
    <row r="87" spans="1:17" ht="16.5" customHeight="1">
      <c r="A87" s="44"/>
      <c r="B87" s="44"/>
      <c r="C87" s="44"/>
      <c r="D87" s="44"/>
      <c r="E87" s="44"/>
      <c r="F87" s="44"/>
      <c r="G87" s="44"/>
      <c r="H87" s="44"/>
      <c r="I87" s="44"/>
      <c r="J87" s="44"/>
      <c r="K87" s="44"/>
      <c r="L87" s="44"/>
      <c r="M87" s="44"/>
      <c r="N87" s="44"/>
      <c r="O87" s="44"/>
      <c r="P87" s="44"/>
      <c r="Q87" s="44"/>
    </row>
    <row r="88" spans="1:17" ht="16.5" customHeight="1">
      <c r="A88" s="44"/>
      <c r="B88" s="44"/>
      <c r="C88" s="44"/>
      <c r="D88" s="44"/>
      <c r="E88" s="44"/>
      <c r="F88" s="44"/>
      <c r="G88" s="44"/>
      <c r="H88" s="44"/>
      <c r="I88" s="44"/>
      <c r="J88" s="44"/>
      <c r="K88" s="44"/>
      <c r="L88" s="44"/>
      <c r="M88" s="44"/>
      <c r="N88" s="44"/>
      <c r="O88" s="44"/>
      <c r="P88" s="44"/>
      <c r="Q88" s="44"/>
    </row>
    <row r="89" spans="1:17" ht="16.5" customHeight="1">
      <c r="A89" s="44"/>
      <c r="B89" s="44"/>
      <c r="C89" s="44"/>
      <c r="D89" s="44"/>
      <c r="E89" s="44"/>
      <c r="F89" s="44"/>
      <c r="G89" s="44"/>
      <c r="H89" s="44"/>
      <c r="I89" s="44"/>
      <c r="J89" s="44"/>
      <c r="K89" s="44"/>
      <c r="L89" s="44"/>
      <c r="M89" s="44"/>
      <c r="N89" s="44"/>
      <c r="O89" s="44"/>
      <c r="P89" s="44"/>
      <c r="Q89" s="44"/>
    </row>
    <row r="90" spans="1:17" ht="16.5" customHeight="1">
      <c r="A90" s="44"/>
      <c r="B90" s="44"/>
      <c r="C90" s="44"/>
      <c r="D90" s="44"/>
      <c r="E90" s="44"/>
      <c r="F90" s="44"/>
      <c r="G90" s="44"/>
      <c r="H90" s="44"/>
      <c r="I90" s="44"/>
      <c r="J90" s="44"/>
      <c r="K90" s="44"/>
      <c r="L90" s="44"/>
      <c r="M90" s="44"/>
      <c r="N90" s="44"/>
      <c r="O90" s="44"/>
      <c r="P90" s="44"/>
      <c r="Q90" s="44"/>
    </row>
    <row r="91" spans="1:17" ht="16.5" customHeight="1">
      <c r="A91" s="44"/>
      <c r="B91" s="44"/>
      <c r="C91" s="44"/>
      <c r="D91" s="44"/>
      <c r="E91" s="44"/>
      <c r="F91" s="44"/>
      <c r="G91" s="44"/>
      <c r="H91" s="44"/>
      <c r="I91" s="44"/>
      <c r="J91" s="44"/>
      <c r="K91" s="44"/>
      <c r="L91" s="44"/>
      <c r="M91" s="44"/>
      <c r="N91" s="44"/>
      <c r="O91" s="44"/>
      <c r="P91" s="44"/>
      <c r="Q91" s="44"/>
    </row>
    <row r="92" spans="1:17" ht="16.5" customHeight="1">
      <c r="A92" s="44"/>
      <c r="B92" s="44"/>
      <c r="C92" s="44"/>
      <c r="D92" s="44"/>
      <c r="E92" s="44"/>
      <c r="F92" s="44"/>
      <c r="G92" s="44"/>
      <c r="H92" s="44"/>
      <c r="I92" s="44"/>
      <c r="J92" s="44"/>
      <c r="K92" s="44"/>
      <c r="L92" s="44"/>
      <c r="M92" s="44"/>
      <c r="N92" s="44"/>
      <c r="O92" s="44"/>
      <c r="P92" s="44"/>
      <c r="Q92" s="44"/>
    </row>
    <row r="93" spans="1:17" ht="16.5" customHeight="1">
      <c r="A93" s="44"/>
      <c r="B93" s="44"/>
      <c r="C93" s="44"/>
      <c r="D93" s="44"/>
      <c r="E93" s="44"/>
      <c r="F93" s="44"/>
      <c r="G93" s="44"/>
      <c r="H93" s="44"/>
      <c r="I93" s="44"/>
      <c r="J93" s="44"/>
      <c r="K93" s="44"/>
      <c r="L93" s="44"/>
      <c r="M93" s="44"/>
      <c r="N93" s="44"/>
      <c r="O93" s="44"/>
      <c r="P93" s="44"/>
      <c r="Q93" s="44"/>
    </row>
    <row r="94" spans="1:17" ht="16.5" customHeight="1">
      <c r="A94" s="4" t="s">
        <v>66</v>
      </c>
      <c r="B94" s="44"/>
      <c r="C94" s="44"/>
      <c r="D94" s="44"/>
      <c r="E94" s="44"/>
      <c r="F94" s="44"/>
      <c r="G94" s="44"/>
      <c r="H94" s="44"/>
      <c r="I94" s="44"/>
      <c r="J94" s="44"/>
      <c r="K94" s="44"/>
      <c r="L94" s="44"/>
      <c r="M94" s="44"/>
      <c r="N94" s="44"/>
      <c r="O94" s="44"/>
      <c r="P94" s="44"/>
      <c r="Q94" s="44"/>
    </row>
    <row r="95" spans="1:17" ht="16.5" customHeight="1" thickBot="1">
      <c r="A95" s="44"/>
      <c r="B95" s="44"/>
      <c r="C95" s="44"/>
      <c r="D95" s="44"/>
      <c r="E95" s="44"/>
      <c r="F95" s="44"/>
      <c r="G95" s="44"/>
      <c r="H95" s="44"/>
      <c r="I95" s="44"/>
      <c r="J95" s="44"/>
      <c r="K95" s="44"/>
      <c r="L95" s="44"/>
      <c r="M95" s="44"/>
      <c r="N95" s="44"/>
      <c r="O95" s="44"/>
      <c r="P95" s="44"/>
      <c r="Q95" s="44"/>
    </row>
    <row r="96" spans="1:17" ht="25.5" customHeight="1" thickTop="1" thickBot="1">
      <c r="A96" s="45"/>
      <c r="B96" s="118" t="s">
        <v>67</v>
      </c>
      <c r="C96" s="118"/>
      <c r="D96" s="118"/>
      <c r="E96" s="119">
        <f>K57</f>
        <v>44</v>
      </c>
      <c r="F96" s="119"/>
      <c r="G96" s="120">
        <f>E96*60/1000</f>
        <v>2.64</v>
      </c>
      <c r="H96" s="121"/>
      <c r="I96" s="44"/>
      <c r="J96" s="44"/>
      <c r="K96" s="44"/>
      <c r="L96" s="44"/>
      <c r="M96" s="44"/>
      <c r="N96" s="44"/>
      <c r="O96" s="44"/>
      <c r="P96" s="44"/>
      <c r="Q96" s="44"/>
    </row>
    <row r="97" spans="1:17" ht="16.5" customHeight="1" thickTop="1">
      <c r="A97" s="44"/>
      <c r="B97" s="44"/>
      <c r="C97" s="44"/>
      <c r="D97" s="44"/>
      <c r="E97" s="44"/>
      <c r="F97" s="44"/>
      <c r="G97" s="44"/>
      <c r="H97" s="44"/>
      <c r="I97" s="44"/>
      <c r="J97" s="44"/>
      <c r="K97" s="44"/>
      <c r="L97" s="44"/>
      <c r="M97" s="44"/>
      <c r="N97" s="44"/>
      <c r="O97" s="44"/>
      <c r="P97" s="44"/>
      <c r="Q97" s="44"/>
    </row>
    <row r="98" spans="1:17" ht="16.5" customHeight="1">
      <c r="A98" s="44"/>
      <c r="B98" s="44"/>
      <c r="C98" s="44"/>
      <c r="D98" s="44"/>
      <c r="E98" s="44"/>
      <c r="F98" s="44"/>
      <c r="G98" s="44"/>
      <c r="H98" s="44"/>
      <c r="I98" s="44"/>
      <c r="J98" s="44"/>
      <c r="K98" s="44"/>
      <c r="L98" s="44"/>
      <c r="M98" s="44"/>
      <c r="N98" s="44"/>
      <c r="O98" s="44"/>
      <c r="P98" s="44"/>
      <c r="Q98" s="44"/>
    </row>
    <row r="99" spans="1:17" ht="16.5" customHeight="1">
      <c r="A99" s="44"/>
      <c r="B99" s="44"/>
      <c r="C99" s="44"/>
      <c r="D99" s="44"/>
      <c r="E99" s="44"/>
      <c r="F99" s="44"/>
      <c r="G99" s="44"/>
      <c r="H99" s="44"/>
      <c r="I99" s="44"/>
      <c r="J99" s="44"/>
      <c r="K99" s="44"/>
      <c r="L99" s="44"/>
      <c r="M99" s="44"/>
      <c r="N99" s="44"/>
      <c r="O99" s="44"/>
      <c r="P99" s="44"/>
      <c r="Q99" s="44"/>
    </row>
    <row r="100" spans="1:17" ht="16.5" customHeight="1">
      <c r="A100" s="44"/>
      <c r="B100" s="44"/>
      <c r="C100" s="44"/>
      <c r="D100" s="44"/>
      <c r="E100" s="44"/>
      <c r="F100" s="44"/>
      <c r="G100" s="44"/>
      <c r="H100" s="44"/>
      <c r="I100" s="44"/>
      <c r="J100" s="44"/>
      <c r="K100" s="44"/>
      <c r="L100" s="44"/>
      <c r="M100" s="44"/>
      <c r="N100" s="44"/>
      <c r="O100" s="44"/>
      <c r="P100" s="44"/>
      <c r="Q100" s="44"/>
    </row>
    <row r="101" spans="1:17" ht="16.5" customHeight="1">
      <c r="A101" s="44"/>
      <c r="B101" s="44"/>
      <c r="C101" s="44"/>
      <c r="D101" s="44"/>
      <c r="E101" s="44"/>
      <c r="F101" s="44"/>
      <c r="G101" s="44"/>
      <c r="H101" s="44"/>
      <c r="I101" s="44"/>
      <c r="J101" s="44"/>
      <c r="K101" s="44"/>
      <c r="L101" s="44"/>
      <c r="M101" s="44"/>
      <c r="N101" s="44"/>
      <c r="O101" s="44"/>
      <c r="P101" s="44"/>
      <c r="Q101" s="44"/>
    </row>
    <row r="102" spans="1:17" ht="16.5" customHeight="1">
      <c r="A102" s="44"/>
      <c r="B102" s="44"/>
      <c r="C102" s="44"/>
      <c r="D102" s="44"/>
      <c r="E102" s="44"/>
      <c r="F102" s="44"/>
      <c r="G102" s="44"/>
      <c r="H102" s="44"/>
      <c r="I102" s="44"/>
      <c r="J102" s="44"/>
      <c r="K102" s="44"/>
      <c r="L102" s="44"/>
      <c r="M102" s="44"/>
      <c r="N102" s="44"/>
      <c r="O102" s="44"/>
      <c r="P102" s="44"/>
      <c r="Q102" s="44"/>
    </row>
    <row r="103" spans="1:17" ht="16.5" customHeight="1">
      <c r="A103" s="44"/>
      <c r="B103" s="44"/>
      <c r="C103" s="44"/>
      <c r="D103" s="44"/>
      <c r="E103" s="44"/>
      <c r="F103" s="44"/>
      <c r="G103" s="44"/>
      <c r="H103" s="44"/>
      <c r="I103" s="44"/>
      <c r="J103" s="44"/>
      <c r="K103" s="44"/>
      <c r="L103" s="44"/>
      <c r="M103" s="44"/>
      <c r="N103" s="44"/>
      <c r="O103" s="44"/>
      <c r="P103" s="44"/>
      <c r="Q103" s="44"/>
    </row>
    <row r="104" spans="1:17" ht="16.5" customHeight="1">
      <c r="A104" s="44"/>
      <c r="B104" s="44"/>
      <c r="C104" s="44"/>
      <c r="D104" s="44"/>
      <c r="E104" s="44"/>
      <c r="F104" s="44"/>
      <c r="G104" s="44"/>
      <c r="H104" s="44"/>
      <c r="I104" s="44"/>
      <c r="J104" s="44"/>
      <c r="K104" s="44"/>
      <c r="L104" s="44"/>
      <c r="M104" s="44"/>
      <c r="N104" s="44"/>
      <c r="O104" s="44"/>
      <c r="P104" s="44"/>
      <c r="Q104" s="44"/>
    </row>
    <row r="105" spans="1:17" ht="16.5" customHeight="1">
      <c r="A105" s="44"/>
      <c r="B105" s="44"/>
      <c r="C105" s="44"/>
      <c r="D105" s="44"/>
      <c r="E105" s="44"/>
      <c r="F105" s="44"/>
      <c r="G105" s="44"/>
      <c r="H105" s="44"/>
      <c r="I105" s="44"/>
      <c r="J105" s="44"/>
      <c r="K105" s="44"/>
      <c r="L105" s="44"/>
      <c r="M105" s="44"/>
      <c r="N105" s="44"/>
      <c r="O105" s="44"/>
      <c r="P105" s="44"/>
      <c r="Q105" s="44"/>
    </row>
    <row r="106" spans="1:17" ht="16.5" customHeight="1">
      <c r="A106" s="44"/>
      <c r="B106" s="44"/>
      <c r="C106" s="44"/>
      <c r="D106" s="44"/>
      <c r="E106" s="44"/>
      <c r="F106" s="44"/>
      <c r="G106" s="44"/>
      <c r="H106" s="44"/>
      <c r="I106" s="44"/>
      <c r="J106" s="44"/>
      <c r="K106" s="44"/>
      <c r="L106" s="44"/>
      <c r="M106" s="44"/>
      <c r="N106" s="44"/>
      <c r="O106" s="44"/>
      <c r="P106" s="44"/>
      <c r="Q106" s="44"/>
    </row>
    <row r="107" spans="1:17" ht="16.5" customHeight="1">
      <c r="A107" s="44"/>
      <c r="B107" s="44"/>
      <c r="C107" s="44"/>
      <c r="D107" s="44"/>
      <c r="E107" s="44"/>
      <c r="F107" s="44"/>
      <c r="G107" s="44"/>
      <c r="H107" s="44"/>
      <c r="I107" s="44"/>
      <c r="J107" s="44"/>
      <c r="K107" s="44"/>
      <c r="L107" s="44"/>
      <c r="M107" s="44"/>
      <c r="N107" s="44"/>
      <c r="O107" s="44"/>
      <c r="P107" s="44"/>
      <c r="Q107" s="44"/>
    </row>
    <row r="108" spans="1:17" ht="16.5" customHeight="1">
      <c r="A108" s="44"/>
      <c r="B108" s="44"/>
      <c r="C108" s="44"/>
      <c r="D108" s="44"/>
      <c r="E108" s="44"/>
      <c r="F108" s="44"/>
      <c r="G108" s="44"/>
      <c r="H108" s="44"/>
      <c r="I108" s="44"/>
      <c r="J108" s="44"/>
      <c r="K108" s="44"/>
      <c r="L108" s="44"/>
      <c r="M108" s="44"/>
      <c r="N108" s="44"/>
      <c r="O108" s="44"/>
      <c r="P108" s="44"/>
      <c r="Q108" s="44"/>
    </row>
    <row r="109" spans="1:17" ht="16.5" customHeight="1">
      <c r="A109" s="44"/>
      <c r="B109" s="44"/>
      <c r="C109" s="44"/>
      <c r="D109" s="44"/>
      <c r="E109" s="44"/>
      <c r="F109" s="44"/>
      <c r="G109" s="44"/>
      <c r="H109" s="44"/>
      <c r="I109" s="44"/>
      <c r="J109" s="44"/>
      <c r="K109" s="44"/>
      <c r="L109" s="44"/>
      <c r="M109" s="44"/>
      <c r="N109" s="44"/>
      <c r="O109" s="44"/>
      <c r="P109" s="44"/>
      <c r="Q109" s="44"/>
    </row>
    <row r="110" spans="1:17" ht="16.5" customHeight="1">
      <c r="A110" s="44"/>
      <c r="B110" s="44"/>
      <c r="C110" s="44"/>
      <c r="D110" s="44"/>
      <c r="E110" s="44"/>
      <c r="F110" s="44"/>
      <c r="G110" s="44"/>
      <c r="H110" s="44"/>
      <c r="I110" s="44"/>
      <c r="J110" s="44"/>
      <c r="K110" s="44"/>
      <c r="L110" s="44"/>
      <c r="M110" s="44"/>
      <c r="N110" s="44"/>
      <c r="O110" s="44"/>
      <c r="P110" s="44"/>
      <c r="Q110" s="44"/>
    </row>
    <row r="111" spans="1:17" ht="16.5" customHeight="1">
      <c r="A111" s="44"/>
      <c r="B111" s="44"/>
      <c r="C111" s="44"/>
      <c r="D111" s="44"/>
      <c r="E111" s="44"/>
      <c r="F111" s="44"/>
      <c r="G111" s="44"/>
      <c r="H111" s="44"/>
      <c r="I111" s="44"/>
      <c r="J111" s="44"/>
      <c r="K111" s="44"/>
      <c r="L111" s="44"/>
      <c r="M111" s="44"/>
      <c r="N111" s="44"/>
      <c r="O111" s="44"/>
      <c r="P111" s="44"/>
      <c r="Q111" s="44"/>
    </row>
    <row r="112" spans="1:17" ht="16.5" customHeight="1">
      <c r="A112" s="44"/>
      <c r="B112" s="44"/>
      <c r="C112" s="44"/>
      <c r="D112" s="44"/>
      <c r="E112" s="44"/>
      <c r="F112" s="44"/>
      <c r="G112" s="44"/>
      <c r="H112" s="44"/>
      <c r="I112" s="44"/>
      <c r="J112" s="44"/>
      <c r="K112" s="44"/>
      <c r="L112" s="44"/>
      <c r="M112" s="44"/>
      <c r="N112" s="44"/>
      <c r="O112" s="44"/>
      <c r="P112" s="44"/>
      <c r="Q112" s="44"/>
    </row>
    <row r="113" spans="1:17" ht="16.5" customHeight="1">
      <c r="A113" s="44"/>
      <c r="B113" s="44"/>
      <c r="C113" s="44"/>
      <c r="D113" s="44"/>
      <c r="E113" s="44"/>
      <c r="F113" s="44"/>
      <c r="G113" s="44"/>
      <c r="H113" s="44"/>
      <c r="I113" s="44"/>
      <c r="J113" s="44"/>
      <c r="K113" s="44"/>
      <c r="L113" s="44"/>
      <c r="M113" s="44"/>
      <c r="N113" s="44"/>
      <c r="O113" s="44"/>
      <c r="P113" s="44"/>
      <c r="Q113" s="44"/>
    </row>
    <row r="114" spans="1:17" ht="16.5" customHeight="1">
      <c r="A114" s="44"/>
      <c r="B114" s="44"/>
      <c r="C114" s="44"/>
      <c r="D114" s="44"/>
      <c r="E114" s="44"/>
      <c r="F114" s="44"/>
      <c r="G114" s="44"/>
      <c r="H114" s="44"/>
      <c r="I114" s="44"/>
      <c r="J114" s="44"/>
      <c r="K114" s="44"/>
      <c r="L114" s="44"/>
      <c r="M114" s="44"/>
      <c r="N114" s="44"/>
      <c r="O114" s="44"/>
      <c r="P114" s="44"/>
      <c r="Q114" s="44"/>
    </row>
    <row r="115" spans="1:17" ht="16.5" customHeight="1">
      <c r="A115" s="44"/>
      <c r="B115" s="44"/>
      <c r="C115" s="44"/>
      <c r="D115" s="44"/>
      <c r="E115" s="44"/>
      <c r="F115" s="44"/>
      <c r="G115" s="44"/>
      <c r="H115" s="44"/>
      <c r="I115" s="44"/>
      <c r="J115" s="44"/>
      <c r="K115" s="44"/>
      <c r="L115" s="44"/>
      <c r="M115" s="44"/>
      <c r="N115" s="44"/>
      <c r="O115" s="44"/>
      <c r="P115" s="44"/>
      <c r="Q115" s="44"/>
    </row>
    <row r="116" spans="1:17" ht="16.5" customHeight="1">
      <c r="A116" s="44"/>
      <c r="B116" s="44"/>
      <c r="C116" s="44"/>
      <c r="D116" s="44"/>
      <c r="E116" s="44"/>
      <c r="F116" s="44"/>
      <c r="G116" s="44"/>
      <c r="H116" s="44"/>
      <c r="I116" s="44"/>
      <c r="J116" s="44"/>
      <c r="K116" s="44"/>
      <c r="L116" s="44"/>
      <c r="M116" s="44"/>
      <c r="N116" s="44"/>
      <c r="O116" s="44"/>
      <c r="P116" s="44"/>
      <c r="Q116" s="44"/>
    </row>
    <row r="117" spans="1:17" ht="16.5" customHeight="1">
      <c r="A117" s="44"/>
      <c r="B117" s="44"/>
      <c r="C117" s="44"/>
      <c r="D117" s="44"/>
      <c r="E117" s="44"/>
      <c r="F117" s="44"/>
      <c r="G117" s="44"/>
      <c r="H117" s="44"/>
      <c r="I117" s="44"/>
      <c r="J117" s="44"/>
      <c r="K117" s="44"/>
      <c r="L117" s="44"/>
      <c r="M117" s="44"/>
      <c r="N117" s="44"/>
      <c r="O117" s="44"/>
      <c r="P117" s="44"/>
      <c r="Q117" s="44"/>
    </row>
    <row r="118" spans="1:17" ht="16.5" customHeight="1">
      <c r="A118" s="44"/>
      <c r="B118" s="44"/>
      <c r="C118" s="44"/>
      <c r="D118" s="44"/>
      <c r="E118" s="44"/>
      <c r="F118" s="44"/>
      <c r="G118" s="44"/>
      <c r="H118" s="44"/>
      <c r="I118" s="44"/>
      <c r="J118" s="44"/>
      <c r="K118" s="44"/>
      <c r="L118" s="44"/>
      <c r="M118" s="44"/>
      <c r="N118" s="44"/>
      <c r="O118" s="44"/>
      <c r="P118" s="44"/>
      <c r="Q118" s="44"/>
    </row>
    <row r="119" spans="1:17" ht="16.5" customHeight="1">
      <c r="A119" s="44"/>
      <c r="B119" s="44"/>
      <c r="C119" s="44"/>
      <c r="D119" s="44"/>
      <c r="E119" s="44"/>
      <c r="F119" s="44"/>
      <c r="G119" s="44"/>
      <c r="H119" s="44"/>
      <c r="I119" s="44"/>
      <c r="J119" s="44"/>
      <c r="K119" s="44"/>
      <c r="L119" s="44"/>
      <c r="M119" s="44"/>
      <c r="N119" s="44"/>
      <c r="O119" s="44"/>
      <c r="P119" s="44"/>
      <c r="Q119" s="44"/>
    </row>
    <row r="120" spans="1:17" ht="16.5" customHeight="1">
      <c r="A120" s="44"/>
      <c r="B120" s="44"/>
      <c r="C120" s="44"/>
      <c r="D120" s="44"/>
      <c r="E120" s="44"/>
      <c r="F120" s="44"/>
      <c r="G120" s="44"/>
      <c r="H120" s="44"/>
      <c r="I120" s="44"/>
      <c r="J120" s="44"/>
      <c r="K120" s="44"/>
      <c r="L120" s="44"/>
      <c r="M120" s="44"/>
      <c r="N120" s="44"/>
      <c r="O120" s="44"/>
      <c r="P120" s="44"/>
      <c r="Q120" s="44"/>
    </row>
    <row r="121" spans="1:17" ht="16.5" customHeight="1">
      <c r="A121" s="44"/>
      <c r="B121" s="44"/>
      <c r="C121" s="44"/>
      <c r="D121" s="44"/>
      <c r="E121" s="44"/>
      <c r="F121" s="44"/>
      <c r="G121" s="44"/>
      <c r="H121" s="44"/>
      <c r="I121" s="44"/>
      <c r="J121" s="44"/>
      <c r="K121" s="44"/>
      <c r="L121" s="44"/>
      <c r="M121" s="44"/>
      <c r="N121" s="44"/>
      <c r="O121" s="44"/>
      <c r="P121" s="44"/>
      <c r="Q121" s="44"/>
    </row>
    <row r="122" spans="1:17" ht="16.5" customHeight="1">
      <c r="A122" s="44"/>
      <c r="B122" s="44"/>
      <c r="C122" s="44"/>
      <c r="D122" s="44"/>
      <c r="E122" s="44"/>
      <c r="F122" s="44"/>
      <c r="G122" s="44"/>
      <c r="H122" s="44"/>
      <c r="I122" s="44"/>
      <c r="J122" s="44"/>
      <c r="K122" s="44"/>
      <c r="L122" s="44"/>
      <c r="M122" s="44"/>
      <c r="N122" s="44"/>
      <c r="O122" s="44"/>
      <c r="P122" s="44"/>
      <c r="Q122" s="44"/>
    </row>
    <row r="123" spans="1:17" ht="16.5" customHeight="1">
      <c r="A123" s="44"/>
      <c r="B123" s="44"/>
      <c r="C123" s="44"/>
      <c r="D123" s="44"/>
      <c r="E123" s="44"/>
      <c r="F123" s="44"/>
      <c r="G123" s="44"/>
      <c r="H123" s="44"/>
      <c r="I123" s="44"/>
      <c r="J123" s="44"/>
      <c r="K123" s="44"/>
      <c r="L123" s="44"/>
      <c r="M123" s="44"/>
      <c r="N123" s="44"/>
      <c r="O123" s="44"/>
      <c r="P123" s="44"/>
      <c r="Q123" s="44"/>
    </row>
    <row r="124" spans="1:17" ht="16.5" customHeight="1">
      <c r="A124" s="44"/>
      <c r="B124" s="44"/>
      <c r="C124" s="44"/>
      <c r="D124" s="44"/>
      <c r="E124" s="44"/>
      <c r="F124" s="44"/>
      <c r="G124" s="44"/>
      <c r="H124" s="44"/>
      <c r="I124" s="44"/>
      <c r="J124" s="44"/>
      <c r="K124" s="44"/>
      <c r="L124" s="44"/>
      <c r="M124" s="44"/>
      <c r="N124" s="44"/>
      <c r="O124" s="44"/>
      <c r="P124" s="44"/>
      <c r="Q124" s="44"/>
    </row>
    <row r="125" spans="1:17" ht="16.5" customHeight="1">
      <c r="A125" s="44"/>
      <c r="B125" s="44"/>
      <c r="C125" s="44"/>
      <c r="D125" s="44"/>
      <c r="E125" s="44"/>
      <c r="F125" s="44"/>
      <c r="G125" s="44"/>
      <c r="H125" s="44"/>
      <c r="I125" s="44"/>
      <c r="J125" s="44"/>
      <c r="K125" s="44"/>
      <c r="L125" s="44"/>
      <c r="M125" s="44"/>
      <c r="N125" s="44"/>
      <c r="O125" s="44"/>
      <c r="P125" s="44"/>
      <c r="Q125" s="44"/>
    </row>
    <row r="126" spans="1:17" ht="16.5" customHeight="1">
      <c r="A126" s="44"/>
      <c r="B126" s="44"/>
      <c r="C126" s="44"/>
      <c r="D126" s="44"/>
      <c r="E126" s="44"/>
      <c r="F126" s="44"/>
      <c r="G126" s="44"/>
      <c r="H126" s="44"/>
      <c r="I126" s="44"/>
      <c r="J126" s="44"/>
      <c r="K126" s="44"/>
      <c r="L126" s="44"/>
      <c r="M126" s="44"/>
      <c r="N126" s="44"/>
      <c r="O126" s="44"/>
      <c r="P126" s="44"/>
      <c r="Q126" s="44"/>
    </row>
    <row r="127" spans="1:17" ht="16.5" customHeight="1">
      <c r="A127" s="44"/>
      <c r="B127" s="44"/>
      <c r="C127" s="44"/>
      <c r="D127" s="44"/>
      <c r="E127" s="44"/>
      <c r="F127" s="44"/>
      <c r="G127" s="44"/>
      <c r="H127" s="44"/>
      <c r="I127" s="44"/>
      <c r="J127" s="44"/>
      <c r="K127" s="44"/>
      <c r="L127" s="44"/>
      <c r="M127" s="44"/>
      <c r="N127" s="44"/>
      <c r="O127" s="44"/>
      <c r="P127" s="44"/>
      <c r="Q127" s="44"/>
    </row>
    <row r="128" spans="1:17" ht="25.5" customHeight="1" thickBot="1">
      <c r="A128" s="44"/>
      <c r="B128" s="44"/>
      <c r="C128" s="44"/>
      <c r="D128" s="44"/>
      <c r="E128" s="44"/>
      <c r="F128" s="44"/>
      <c r="G128" s="44"/>
      <c r="H128" s="44"/>
      <c r="I128" s="44"/>
      <c r="J128" s="44"/>
      <c r="K128" s="44"/>
      <c r="L128" s="44"/>
      <c r="M128" s="44"/>
      <c r="N128" s="44"/>
      <c r="O128" s="44"/>
      <c r="P128" s="44"/>
      <c r="Q128" s="44"/>
    </row>
    <row r="129" spans="1:17" ht="23.25" customHeight="1" thickBot="1">
      <c r="A129" s="44"/>
      <c r="B129" s="131" t="s">
        <v>68</v>
      </c>
      <c r="C129" s="131"/>
      <c r="D129" s="131"/>
      <c r="E129" s="131"/>
      <c r="F129" s="499">
        <v>20</v>
      </c>
      <c r="G129" s="500"/>
      <c r="H129" s="134" t="s">
        <v>69</v>
      </c>
      <c r="I129" s="134"/>
      <c r="J129" s="134"/>
      <c r="K129" s="134"/>
      <c r="L129" s="44"/>
      <c r="M129" s="44"/>
      <c r="N129" s="44"/>
      <c r="O129" s="44"/>
      <c r="P129" s="44"/>
      <c r="Q129" s="44"/>
    </row>
    <row r="130" spans="1:17" ht="16.5" customHeight="1" thickBot="1">
      <c r="A130" s="44"/>
      <c r="B130" s="44"/>
      <c r="C130" s="44"/>
      <c r="D130" s="44"/>
      <c r="E130" s="44"/>
      <c r="F130" s="44"/>
      <c r="G130" s="44"/>
      <c r="H130" s="44"/>
      <c r="I130" s="44"/>
      <c r="J130" s="44"/>
      <c r="K130" s="44"/>
      <c r="L130" s="44"/>
      <c r="M130" s="44"/>
      <c r="N130" s="44"/>
      <c r="O130" s="44"/>
      <c r="P130" s="44"/>
      <c r="Q130" s="44"/>
    </row>
    <row r="131" spans="1:17" ht="16.5" customHeight="1">
      <c r="A131" s="436" t="s">
        <v>80</v>
      </c>
      <c r="B131" s="437"/>
      <c r="C131" s="437"/>
      <c r="D131" s="437"/>
      <c r="E131" s="437"/>
      <c r="F131" s="437"/>
      <c r="G131" s="437"/>
      <c r="H131" s="437"/>
      <c r="I131" s="437"/>
      <c r="J131" s="437"/>
      <c r="K131" s="437"/>
      <c r="L131" s="437"/>
      <c r="M131" s="437"/>
      <c r="N131" s="437"/>
      <c r="O131" s="437"/>
      <c r="P131" s="437"/>
      <c r="Q131" s="438"/>
    </row>
    <row r="132" spans="1:17" ht="16.5" customHeight="1">
      <c r="A132" s="439"/>
      <c r="B132" s="440"/>
      <c r="C132" s="440"/>
      <c r="D132" s="440"/>
      <c r="E132" s="440"/>
      <c r="F132" s="440"/>
      <c r="G132" s="440"/>
      <c r="H132" s="440"/>
      <c r="I132" s="440"/>
      <c r="J132" s="440"/>
      <c r="K132" s="440"/>
      <c r="L132" s="440"/>
      <c r="M132" s="440"/>
      <c r="N132" s="440"/>
      <c r="O132" s="440"/>
      <c r="P132" s="440"/>
      <c r="Q132" s="441"/>
    </row>
    <row r="133" spans="1:17" ht="16.5" customHeight="1">
      <c r="A133" s="439"/>
      <c r="B133" s="440"/>
      <c r="C133" s="440"/>
      <c r="D133" s="440"/>
      <c r="E133" s="440"/>
      <c r="F133" s="440"/>
      <c r="G133" s="440"/>
      <c r="H133" s="440"/>
      <c r="I133" s="440"/>
      <c r="J133" s="440"/>
      <c r="K133" s="440"/>
      <c r="L133" s="440"/>
      <c r="M133" s="440"/>
      <c r="N133" s="440"/>
      <c r="O133" s="440"/>
      <c r="P133" s="440"/>
      <c r="Q133" s="441"/>
    </row>
    <row r="134" spans="1:17" ht="16.5" customHeight="1">
      <c r="A134" s="439"/>
      <c r="B134" s="440"/>
      <c r="C134" s="440"/>
      <c r="D134" s="440"/>
      <c r="E134" s="440"/>
      <c r="F134" s="440"/>
      <c r="G134" s="440"/>
      <c r="H134" s="440"/>
      <c r="I134" s="440"/>
      <c r="J134" s="440"/>
      <c r="K134" s="440"/>
      <c r="L134" s="440"/>
      <c r="M134" s="440"/>
      <c r="N134" s="440"/>
      <c r="O134" s="440"/>
      <c r="P134" s="440"/>
      <c r="Q134" s="441"/>
    </row>
    <row r="135" spans="1:17" ht="16.5" customHeight="1" thickBot="1">
      <c r="A135" s="442"/>
      <c r="B135" s="443"/>
      <c r="C135" s="443"/>
      <c r="D135" s="443"/>
      <c r="E135" s="443"/>
      <c r="F135" s="443"/>
      <c r="G135" s="443"/>
      <c r="H135" s="443"/>
      <c r="I135" s="443"/>
      <c r="J135" s="443"/>
      <c r="K135" s="443"/>
      <c r="L135" s="443"/>
      <c r="M135" s="443"/>
      <c r="N135" s="443"/>
      <c r="O135" s="443"/>
      <c r="P135" s="443"/>
      <c r="Q135" s="444"/>
    </row>
    <row r="136" spans="1:17" ht="16.5" customHeight="1">
      <c r="A136" s="44"/>
      <c r="B136" s="44"/>
      <c r="C136" s="44"/>
      <c r="D136" s="44"/>
      <c r="E136" s="44"/>
      <c r="F136" s="44"/>
      <c r="G136" s="44"/>
      <c r="H136" s="44"/>
      <c r="I136" s="44"/>
      <c r="J136" s="44"/>
      <c r="K136" s="44"/>
      <c r="L136" s="44"/>
      <c r="M136" s="44"/>
      <c r="N136" s="44"/>
      <c r="O136" s="44"/>
      <c r="P136" s="44"/>
      <c r="Q136" s="44"/>
    </row>
    <row r="137" spans="1:17" ht="17.25">
      <c r="A137" s="4" t="s">
        <v>81</v>
      </c>
      <c r="B137" s="4"/>
      <c r="G137" s="445" t="s">
        <v>84</v>
      </c>
      <c r="H137" s="445"/>
      <c r="I137" s="445"/>
      <c r="J137" s="445"/>
      <c r="K137" s="445"/>
      <c r="L137" s="445"/>
      <c r="M137" s="445"/>
      <c r="N137" s="445"/>
      <c r="O137" s="445"/>
      <c r="P137" s="445"/>
    </row>
    <row r="138" spans="1:17" ht="15.75" customHeight="1">
      <c r="A138" s="50"/>
      <c r="B138" s="50"/>
      <c r="C138" s="50"/>
      <c r="D138" s="50"/>
      <c r="E138" s="50"/>
      <c r="F138" s="50"/>
      <c r="G138" s="445"/>
      <c r="H138" s="445"/>
      <c r="I138" s="445"/>
      <c r="J138" s="445"/>
      <c r="K138" s="445"/>
      <c r="L138" s="445"/>
      <c r="M138" s="445"/>
      <c r="N138" s="445"/>
      <c r="O138" s="445"/>
      <c r="P138" s="445"/>
      <c r="Q138" s="50"/>
    </row>
    <row r="139" spans="1:17" ht="15.75" customHeight="1">
      <c r="A139" s="214" t="s">
        <v>21</v>
      </c>
      <c r="B139" s="215"/>
      <c r="C139" s="215"/>
      <c r="D139" s="215"/>
      <c r="E139" s="216"/>
      <c r="F139" s="10"/>
      <c r="G139" s="10"/>
      <c r="H139" s="10"/>
      <c r="I139" s="10"/>
      <c r="J139" s="10"/>
    </row>
    <row r="140" spans="1:17" ht="15.75" customHeight="1" thickBot="1">
      <c r="A140" s="217" t="s">
        <v>23</v>
      </c>
      <c r="B140" s="217"/>
      <c r="C140" s="217"/>
      <c r="D140" s="453" t="s">
        <v>98</v>
      </c>
      <c r="E140" s="498"/>
      <c r="J140" s="203" t="s">
        <v>3</v>
      </c>
      <c r="K140" s="203"/>
      <c r="L140">
        <v>110</v>
      </c>
    </row>
    <row r="141" spans="1:17" ht="15.75" customHeight="1">
      <c r="A141" s="386" t="s">
        <v>99</v>
      </c>
      <c r="B141" s="286"/>
      <c r="C141" s="286"/>
      <c r="D141" s="286"/>
      <c r="E141" s="286"/>
      <c r="F141" s="286"/>
      <c r="G141" s="286"/>
      <c r="H141" s="286"/>
      <c r="I141" s="286"/>
      <c r="J141" s="286"/>
      <c r="K141" s="286"/>
      <c r="L141" s="286"/>
      <c r="M141" s="286"/>
      <c r="N141" s="286"/>
      <c r="O141" s="286"/>
      <c r="P141" s="286"/>
      <c r="Q141" s="410"/>
    </row>
    <row r="142" spans="1:17" ht="15.75" customHeight="1">
      <c r="A142" s="411"/>
      <c r="B142" s="289"/>
      <c r="C142" s="289"/>
      <c r="D142" s="289"/>
      <c r="E142" s="289"/>
      <c r="F142" s="289"/>
      <c r="G142" s="289"/>
      <c r="H142" s="289"/>
      <c r="I142" s="289"/>
      <c r="J142" s="289"/>
      <c r="K142" s="289"/>
      <c r="L142" s="289"/>
      <c r="M142" s="289"/>
      <c r="N142" s="289"/>
      <c r="O142" s="289"/>
      <c r="P142" s="289"/>
      <c r="Q142" s="412"/>
    </row>
    <row r="143" spans="1:17" ht="15.75" customHeight="1" thickBot="1">
      <c r="A143" s="413"/>
      <c r="B143" s="382"/>
      <c r="C143" s="382"/>
      <c r="D143" s="382"/>
      <c r="E143" s="382"/>
      <c r="F143" s="382"/>
      <c r="G143" s="382"/>
      <c r="H143" s="382"/>
      <c r="I143" s="382"/>
      <c r="J143" s="382"/>
      <c r="K143" s="382"/>
      <c r="L143" s="382"/>
      <c r="M143" s="382"/>
      <c r="N143" s="382"/>
      <c r="O143" s="382"/>
      <c r="P143" s="382"/>
      <c r="Q143" s="414"/>
    </row>
    <row r="144" spans="1:17" ht="15.75" customHeight="1">
      <c r="A144" s="220" t="s">
        <v>4</v>
      </c>
      <c r="B144" s="221"/>
      <c r="C144" s="221"/>
      <c r="D144" s="208" t="s">
        <v>36</v>
      </c>
      <c r="E144" s="208" t="s">
        <v>37</v>
      </c>
      <c r="F144" s="208" t="s">
        <v>5</v>
      </c>
      <c r="G144" s="208" t="s">
        <v>6</v>
      </c>
      <c r="H144" s="208" t="s">
        <v>7</v>
      </c>
      <c r="I144" s="208" t="s">
        <v>8</v>
      </c>
      <c r="J144" s="208" t="s">
        <v>9</v>
      </c>
      <c r="K144" s="208"/>
      <c r="L144" s="210" t="s">
        <v>10</v>
      </c>
      <c r="M144" s="210"/>
      <c r="N144" s="210" t="s">
        <v>11</v>
      </c>
      <c r="O144" s="210"/>
      <c r="P144" s="210" t="s">
        <v>12</v>
      </c>
      <c r="Q144" s="212"/>
    </row>
    <row r="145" spans="1:17" ht="15.75" customHeight="1" thickBot="1">
      <c r="A145" s="222"/>
      <c r="B145" s="223"/>
      <c r="C145" s="223"/>
      <c r="D145" s="209"/>
      <c r="E145" s="209"/>
      <c r="F145" s="209"/>
      <c r="G145" s="209"/>
      <c r="H145" s="209"/>
      <c r="I145" s="209"/>
      <c r="J145" s="209"/>
      <c r="K145" s="209"/>
      <c r="L145" s="211"/>
      <c r="M145" s="211"/>
      <c r="N145" s="211"/>
      <c r="O145" s="211"/>
      <c r="P145" s="211"/>
      <c r="Q145" s="213"/>
    </row>
    <row r="146" spans="1:17" ht="15.75" customHeight="1" thickBot="1">
      <c r="A146" s="228" t="s">
        <v>20</v>
      </c>
      <c r="B146" s="229"/>
      <c r="C146" s="229"/>
      <c r="D146" s="229"/>
      <c r="E146" s="229"/>
      <c r="F146" s="229"/>
      <c r="G146" s="229"/>
      <c r="H146" s="229"/>
      <c r="I146" s="229"/>
      <c r="J146" s="229"/>
      <c r="K146" s="229"/>
      <c r="L146" s="229"/>
      <c r="M146" s="229"/>
      <c r="N146" s="229"/>
      <c r="O146" s="113"/>
      <c r="P146" s="407"/>
      <c r="Q146" s="408"/>
    </row>
    <row r="147" spans="1:17" ht="15.75" customHeight="1">
      <c r="A147" s="48" t="s">
        <v>89</v>
      </c>
      <c r="B147" s="19" t="str">
        <f>IF(A147="","","～")</f>
        <v>～</v>
      </c>
      <c r="C147" s="48" t="s">
        <v>22</v>
      </c>
      <c r="D147" s="12">
        <v>12</v>
      </c>
      <c r="E147" s="8">
        <f>IF(A147="","",ROUND(D147/60,2))</f>
        <v>0.2</v>
      </c>
      <c r="F147" s="7">
        <v>13</v>
      </c>
      <c r="G147" s="9">
        <f>IF(F147="","",ROUND(D147/1000/60/((F147/1000)^2*PI()/4),2))</f>
        <v>1.51</v>
      </c>
      <c r="H147" s="9">
        <f>IF(I147="","",ROUND(J147/I147*1000,0))</f>
        <v>229</v>
      </c>
      <c r="I147" s="7">
        <v>4</v>
      </c>
      <c r="J147" s="230">
        <f>IF(F147="","",ROUND(IF(F147&lt;=50,(0.0126+((0.01739-0.1087*(F147/1000))/(G147)^(1/2)))*(I147/(F147/1000))*(G147^2/(2*9.8)),10.666*$L$167^(-1.85)*(F147/1000)^(-4.87)*(D147/(1000*60))^1.85*I147),3))</f>
        <v>0.91600000000000004</v>
      </c>
      <c r="K147" s="230"/>
      <c r="L147" s="416">
        <v>1.5</v>
      </c>
      <c r="M147" s="417"/>
      <c r="N147" s="365">
        <v>3</v>
      </c>
      <c r="O147" s="365"/>
      <c r="P147" s="206">
        <f>IF(A147="","",J147+L147+N147)</f>
        <v>5.4160000000000004</v>
      </c>
      <c r="Q147" s="206"/>
    </row>
    <row r="148" spans="1:17" ht="15.75" customHeight="1">
      <c r="A148" s="49" t="s">
        <v>22</v>
      </c>
      <c r="B148" s="13" t="str">
        <f t="shared" ref="B148:B151" si="0">IF(A148="","","～")</f>
        <v>～</v>
      </c>
      <c r="C148" s="49" t="s">
        <v>100</v>
      </c>
      <c r="D148" s="6">
        <f>IF(A148="","",$D147)</f>
        <v>12</v>
      </c>
      <c r="E148" s="6">
        <f t="shared" ref="E148:E151" si="1">IF(A148="","",ROUND(D148/60,2))</f>
        <v>0.2</v>
      </c>
      <c r="F148" s="5">
        <v>20</v>
      </c>
      <c r="G148" s="11">
        <f t="shared" ref="G148:G151" si="2">IF(F148="","",ROUND(D148/1000/60/((F148/1000)^2*PI()/4),2))</f>
        <v>0.64</v>
      </c>
      <c r="H148" s="11">
        <f t="shared" ref="H148:H151" si="3">IF(I148="","",ROUND(J148/I148*1000,0))</f>
        <v>33</v>
      </c>
      <c r="I148" s="5">
        <v>6.5</v>
      </c>
      <c r="J148" s="242">
        <f t="shared" ref="J148" si="4">IF(F148="","",ROUND(IF(F148&lt;=50,(0.0126+((0.01739-0.1087*(F148/1000))/(G148)^(1/2)))*(I148/(F148/1000))*(G148^2/(2*9.8)),10.666*$L$167^(-1.85)*(F148/1000)^(-4.87)*(D148/(1000*60))^1.85*I148),3))</f>
        <v>0.215</v>
      </c>
      <c r="K148" s="242"/>
      <c r="L148" s="468">
        <v>3.5</v>
      </c>
      <c r="M148" s="364"/>
      <c r="N148" s="358"/>
      <c r="O148" s="358"/>
      <c r="P148" s="141">
        <f>IF(A148="","",J148+L148+N148)</f>
        <v>3.7149999999999999</v>
      </c>
      <c r="Q148" s="141"/>
    </row>
    <row r="149" spans="1:17" ht="15.75" customHeight="1">
      <c r="A149" s="49"/>
      <c r="B149" s="13" t="str">
        <f t="shared" si="0"/>
        <v/>
      </c>
      <c r="C149" s="49"/>
      <c r="D149" s="6" t="str">
        <f t="shared" ref="D149:D151" si="5">IF(A149="","",$D148)</f>
        <v/>
      </c>
      <c r="E149" s="6" t="str">
        <f t="shared" si="1"/>
        <v/>
      </c>
      <c r="F149" s="5"/>
      <c r="G149" s="11" t="str">
        <f t="shared" si="2"/>
        <v/>
      </c>
      <c r="H149" s="11" t="str">
        <f t="shared" si="3"/>
        <v/>
      </c>
      <c r="I149" s="5"/>
      <c r="J149" s="242" t="str">
        <f t="shared" ref="J149:J151" si="6">IF(F149="","",ROUND(IF(F149&lt;=50,(0.0126+((0.01739-0.1087*(F149/1000))/(G149)^(1/2)))*(I149/(F149/1000))*(G149^2/(2*9.8)),10.666*$L$169^(-1.85)*(F149/1000)^(-4.87)*(D149/(1000*60))^1.85*I149),3))</f>
        <v/>
      </c>
      <c r="K149" s="242"/>
      <c r="L149" s="358"/>
      <c r="M149" s="358"/>
      <c r="N149" s="358"/>
      <c r="O149" s="358"/>
      <c r="P149" s="141" t="str">
        <f t="shared" ref="P149:P151" si="7">IF(A149="","",J149+L149+N149)</f>
        <v/>
      </c>
      <c r="Q149" s="141"/>
    </row>
    <row r="150" spans="1:17" ht="15.75" customHeight="1">
      <c r="A150" s="49"/>
      <c r="B150" s="13" t="str">
        <f t="shared" si="0"/>
        <v/>
      </c>
      <c r="C150" s="49"/>
      <c r="D150" s="6" t="str">
        <f t="shared" si="5"/>
        <v/>
      </c>
      <c r="E150" s="6" t="str">
        <f t="shared" si="1"/>
        <v/>
      </c>
      <c r="F150" s="5"/>
      <c r="G150" s="11" t="str">
        <f t="shared" si="2"/>
        <v/>
      </c>
      <c r="H150" s="11" t="str">
        <f t="shared" si="3"/>
        <v/>
      </c>
      <c r="I150" s="5"/>
      <c r="J150" s="242" t="str">
        <f t="shared" si="6"/>
        <v/>
      </c>
      <c r="K150" s="242"/>
      <c r="L150" s="358"/>
      <c r="M150" s="358"/>
      <c r="N150" s="358"/>
      <c r="O150" s="358"/>
      <c r="P150" s="141" t="str">
        <f t="shared" si="7"/>
        <v/>
      </c>
      <c r="Q150" s="141"/>
    </row>
    <row r="151" spans="1:17" ht="15.75" customHeight="1">
      <c r="A151" s="49"/>
      <c r="B151" s="13" t="str">
        <f t="shared" si="0"/>
        <v/>
      </c>
      <c r="C151" s="49"/>
      <c r="D151" s="6" t="str">
        <f t="shared" si="5"/>
        <v/>
      </c>
      <c r="E151" s="6" t="str">
        <f t="shared" si="1"/>
        <v/>
      </c>
      <c r="F151" s="5"/>
      <c r="G151" s="11" t="str">
        <f t="shared" si="2"/>
        <v/>
      </c>
      <c r="H151" s="11" t="str">
        <f t="shared" si="3"/>
        <v/>
      </c>
      <c r="I151" s="5"/>
      <c r="J151" s="242" t="str">
        <f t="shared" si="6"/>
        <v/>
      </c>
      <c r="K151" s="242"/>
      <c r="L151" s="358"/>
      <c r="M151" s="358"/>
      <c r="N151" s="358"/>
      <c r="O151" s="358"/>
      <c r="P151" s="141" t="str">
        <f t="shared" si="7"/>
        <v/>
      </c>
      <c r="Q151" s="141"/>
    </row>
    <row r="152" spans="1:17" ht="15.75" customHeight="1" thickBot="1">
      <c r="A152" s="199" t="s">
        <v>13</v>
      </c>
      <c r="B152" s="225"/>
      <c r="C152" s="225"/>
      <c r="D152" s="225"/>
      <c r="E152" s="225"/>
      <c r="F152" s="225"/>
      <c r="G152" s="225"/>
      <c r="H152" s="225"/>
      <c r="I152" s="200"/>
      <c r="J152" s="199">
        <f>SUM(J147:K151)</f>
        <v>1.131</v>
      </c>
      <c r="K152" s="200"/>
      <c r="L152" s="199">
        <f>SUM(L147:M151)</f>
        <v>5</v>
      </c>
      <c r="M152" s="200"/>
      <c r="N152" s="199">
        <f>SUM(N147:O151)</f>
        <v>3</v>
      </c>
      <c r="O152" s="200"/>
      <c r="P152" s="201">
        <f>SUM(P146:Q151)</f>
        <v>9.1310000000000002</v>
      </c>
      <c r="Q152" s="201"/>
    </row>
    <row r="153" spans="1:17" ht="15.75" customHeight="1">
      <c r="A153" s="162" t="s">
        <v>14</v>
      </c>
      <c r="B153" s="162"/>
      <c r="C153" s="163"/>
      <c r="D153" s="167" t="s">
        <v>36</v>
      </c>
      <c r="E153" s="167" t="s">
        <v>37</v>
      </c>
      <c r="F153" s="169" t="s">
        <v>5</v>
      </c>
      <c r="G153" s="171" t="s">
        <v>6</v>
      </c>
      <c r="H153" s="173"/>
      <c r="I153" s="174"/>
      <c r="J153" s="179" t="s">
        <v>58</v>
      </c>
      <c r="K153" s="180"/>
      <c r="L153" s="419" t="s">
        <v>112</v>
      </c>
      <c r="M153" s="420"/>
      <c r="N153" s="420"/>
      <c r="O153" s="420"/>
      <c r="P153" s="420"/>
      <c r="Q153" s="421"/>
    </row>
    <row r="154" spans="1:17" ht="15.75" customHeight="1" thickBot="1">
      <c r="A154" s="165"/>
      <c r="B154" s="165"/>
      <c r="C154" s="166"/>
      <c r="D154" s="168"/>
      <c r="E154" s="168"/>
      <c r="F154" s="170"/>
      <c r="G154" s="172"/>
      <c r="H154" s="175"/>
      <c r="I154" s="176"/>
      <c r="J154" s="181"/>
      <c r="K154" s="182"/>
      <c r="L154" s="422"/>
      <c r="M154" s="423"/>
      <c r="N154" s="423"/>
      <c r="O154" s="423"/>
      <c r="P154" s="423"/>
      <c r="Q154" s="424"/>
    </row>
    <row r="155" spans="1:17" s="67" customFormat="1" ht="15.75" customHeight="1" thickBot="1">
      <c r="A155" s="428" t="s">
        <v>111</v>
      </c>
      <c r="B155" s="334"/>
      <c r="C155" s="334"/>
      <c r="D155" s="96">
        <f>IF(A155="","",D147)</f>
        <v>12</v>
      </c>
      <c r="E155" s="96">
        <f t="shared" ref="E155" si="8">IF(A155="","",ROUND(D155/60,2))</f>
        <v>0.2</v>
      </c>
      <c r="F155" s="97">
        <v>20</v>
      </c>
      <c r="G155" s="98">
        <f t="shared" ref="G155" si="9">IF(F155="","",ROUND(D155/1000/60/((F155/1000)^2*PI()/4),2))</f>
        <v>0.64</v>
      </c>
      <c r="H155" s="175"/>
      <c r="I155" s="176"/>
      <c r="J155" s="429">
        <v>0.92</v>
      </c>
      <c r="K155" s="430"/>
      <c r="L155" s="423"/>
      <c r="M155" s="423"/>
      <c r="N155" s="423"/>
      <c r="O155" s="423"/>
      <c r="P155" s="423"/>
      <c r="Q155" s="424"/>
    </row>
    <row r="156" spans="1:17" ht="15.75" customHeight="1">
      <c r="A156" s="400"/>
      <c r="B156" s="400"/>
      <c r="C156" s="400"/>
      <c r="D156" s="6" t="str">
        <f>IF(A156="","",D147)</f>
        <v/>
      </c>
      <c r="E156" s="6" t="str">
        <f t="shared" ref="E156:E158" si="10">IF(A156="","",ROUND(D156/60,2))</f>
        <v/>
      </c>
      <c r="F156" s="5"/>
      <c r="G156" s="15" t="str">
        <f t="shared" ref="G156:G158" si="11">IF(F156="","",ROUND(D156/1000/60/((F156/1000)^2*PI()/4),2))</f>
        <v/>
      </c>
      <c r="H156" s="175"/>
      <c r="I156" s="176"/>
      <c r="J156" s="401"/>
      <c r="K156" s="402"/>
      <c r="L156" s="422"/>
      <c r="M156" s="423"/>
      <c r="N156" s="423"/>
      <c r="O156" s="423"/>
      <c r="P156" s="423"/>
      <c r="Q156" s="424"/>
    </row>
    <row r="157" spans="1:17" ht="15.75" customHeight="1">
      <c r="A157" s="400"/>
      <c r="B157" s="400"/>
      <c r="C157" s="400"/>
      <c r="D157" s="6" t="str">
        <f>IF(A157="","",D147)</f>
        <v/>
      </c>
      <c r="E157" s="6" t="str">
        <f t="shared" si="10"/>
        <v/>
      </c>
      <c r="F157" s="5"/>
      <c r="G157" s="15" t="str">
        <f t="shared" si="11"/>
        <v/>
      </c>
      <c r="H157" s="175"/>
      <c r="I157" s="176"/>
      <c r="J157" s="401"/>
      <c r="K157" s="402"/>
      <c r="L157" s="422"/>
      <c r="M157" s="423"/>
      <c r="N157" s="423"/>
      <c r="O157" s="423"/>
      <c r="P157" s="423"/>
      <c r="Q157" s="424"/>
    </row>
    <row r="158" spans="1:17" ht="15.75" customHeight="1" thickBot="1">
      <c r="A158" s="400"/>
      <c r="B158" s="400"/>
      <c r="C158" s="400"/>
      <c r="D158" s="6" t="str">
        <f>IF(A158="","",D147)</f>
        <v/>
      </c>
      <c r="E158" s="6" t="str">
        <f t="shared" si="10"/>
        <v/>
      </c>
      <c r="F158" s="5"/>
      <c r="G158" s="15" t="str">
        <f t="shared" si="11"/>
        <v/>
      </c>
      <c r="H158" s="177"/>
      <c r="I158" s="178"/>
      <c r="J158" s="401"/>
      <c r="K158" s="402"/>
      <c r="L158" s="422"/>
      <c r="M158" s="423"/>
      <c r="N158" s="423"/>
      <c r="O158" s="423"/>
      <c r="P158" s="423"/>
      <c r="Q158" s="424"/>
    </row>
    <row r="159" spans="1:17" ht="15.75" customHeight="1" thickBot="1">
      <c r="A159" s="478" t="s">
        <v>13</v>
      </c>
      <c r="B159" s="136"/>
      <c r="C159" s="136"/>
      <c r="D159" s="136"/>
      <c r="E159" s="136"/>
      <c r="F159" s="136"/>
      <c r="G159" s="136"/>
      <c r="H159" s="136"/>
      <c r="I159" s="137"/>
      <c r="J159" s="138">
        <f>SUM(J155:J158)</f>
        <v>0.92</v>
      </c>
      <c r="K159" s="139"/>
      <c r="L159" s="425"/>
      <c r="M159" s="426"/>
      <c r="N159" s="426"/>
      <c r="O159" s="426"/>
      <c r="P159" s="426"/>
      <c r="Q159" s="427"/>
    </row>
    <row r="160" spans="1:17" ht="15.75" customHeight="1" thickBot="1">
      <c r="A160" s="145" t="s">
        <v>19</v>
      </c>
      <c r="B160" s="146"/>
      <c r="C160" s="146"/>
      <c r="D160" s="146"/>
      <c r="E160" s="146"/>
      <c r="F160" s="146"/>
      <c r="G160" s="146"/>
      <c r="H160" s="146"/>
      <c r="I160" s="146"/>
      <c r="J160" s="146" t="str">
        <f>IF(D140="","","給水系統  "&amp;D140)</f>
        <v>給水系統  ①～B</v>
      </c>
      <c r="K160" s="146"/>
      <c r="L160" s="146"/>
      <c r="M160" s="146"/>
      <c r="N160" s="147"/>
      <c r="O160" s="148">
        <f>P152+J159</f>
        <v>10.051</v>
      </c>
      <c r="P160" s="149"/>
      <c r="Q160" s="150"/>
    </row>
    <row r="161" spans="1:17" ht="15.75" customHeight="1">
      <c r="A161" s="409" t="s">
        <v>60</v>
      </c>
      <c r="B161" s="387"/>
      <c r="C161" s="387"/>
      <c r="D161" s="387"/>
      <c r="E161" s="387"/>
      <c r="F161" s="387"/>
      <c r="G161" s="387"/>
      <c r="H161" s="387"/>
      <c r="I161" s="387"/>
      <c r="J161" s="387"/>
      <c r="K161" s="387"/>
      <c r="L161" s="387"/>
      <c r="M161" s="387"/>
      <c r="N161" s="387"/>
      <c r="O161" s="387"/>
      <c r="P161" s="387"/>
      <c r="Q161" s="388"/>
    </row>
    <row r="162" spans="1:17" ht="15.75" customHeight="1">
      <c r="A162" s="389"/>
      <c r="B162" s="390"/>
      <c r="C162" s="390"/>
      <c r="D162" s="390"/>
      <c r="E162" s="390"/>
      <c r="F162" s="390"/>
      <c r="G162" s="390"/>
      <c r="H162" s="390"/>
      <c r="I162" s="390"/>
      <c r="J162" s="390"/>
      <c r="K162" s="390"/>
      <c r="L162" s="390"/>
      <c r="M162" s="390"/>
      <c r="N162" s="390"/>
      <c r="O162" s="390"/>
      <c r="P162" s="390"/>
      <c r="Q162" s="391"/>
    </row>
    <row r="163" spans="1:17" ht="15.75" customHeight="1" thickBot="1">
      <c r="A163" s="392"/>
      <c r="B163" s="393"/>
      <c r="C163" s="393"/>
      <c r="D163" s="393"/>
      <c r="E163" s="393"/>
      <c r="F163" s="393"/>
      <c r="G163" s="393"/>
      <c r="H163" s="393"/>
      <c r="I163" s="393"/>
      <c r="J163" s="393"/>
      <c r="K163" s="393"/>
      <c r="L163" s="393"/>
      <c r="M163" s="393"/>
      <c r="N163" s="393"/>
      <c r="O163" s="393"/>
      <c r="P163" s="393"/>
      <c r="Q163" s="394"/>
    </row>
    <row r="164" spans="1:17" ht="11.25" customHeight="1">
      <c r="A164" s="23"/>
      <c r="B164" s="23"/>
      <c r="C164" s="23"/>
      <c r="D164" s="23"/>
      <c r="E164" s="23"/>
      <c r="F164" s="23"/>
      <c r="G164" s="23"/>
      <c r="H164" s="23"/>
      <c r="I164" s="23"/>
      <c r="J164" s="23"/>
      <c r="K164" s="23"/>
      <c r="L164" s="23"/>
      <c r="M164" s="23"/>
      <c r="N164" s="23"/>
      <c r="O164" s="23"/>
      <c r="P164" s="23"/>
      <c r="Q164" s="23"/>
    </row>
    <row r="165" spans="1:17" ht="11.25" customHeight="1">
      <c r="A165" s="23"/>
      <c r="B165" s="23"/>
      <c r="C165" s="23"/>
      <c r="D165" s="23"/>
      <c r="E165" s="23"/>
      <c r="F165" s="23"/>
      <c r="G165" s="23"/>
      <c r="H165" s="23"/>
      <c r="I165" s="23"/>
      <c r="J165" s="23"/>
      <c r="K165" s="23"/>
      <c r="L165" s="23"/>
      <c r="M165" s="23"/>
      <c r="N165" s="23"/>
      <c r="O165" s="23"/>
      <c r="P165" s="23"/>
      <c r="Q165" s="23"/>
    </row>
    <row r="166" spans="1:17" ht="15.75" customHeight="1">
      <c r="A166" s="214" t="s">
        <v>21</v>
      </c>
      <c r="B166" s="215"/>
      <c r="C166" s="215"/>
      <c r="D166" s="215"/>
      <c r="E166" s="216"/>
      <c r="F166" s="10"/>
      <c r="G166" s="10"/>
      <c r="H166" s="10"/>
      <c r="I166" s="10"/>
      <c r="J166" s="10"/>
    </row>
    <row r="167" spans="1:17" ht="15.75" customHeight="1" thickBot="1">
      <c r="A167" s="217" t="s">
        <v>23</v>
      </c>
      <c r="B167" s="217"/>
      <c r="C167" s="217"/>
      <c r="D167" s="496" t="s">
        <v>102</v>
      </c>
      <c r="E167" s="497"/>
      <c r="J167" s="203" t="s">
        <v>3</v>
      </c>
      <c r="K167" s="203"/>
      <c r="L167">
        <v>110</v>
      </c>
    </row>
    <row r="168" spans="1:17" ht="15.75" customHeight="1">
      <c r="A168" s="386" t="s">
        <v>103</v>
      </c>
      <c r="B168" s="286"/>
      <c r="C168" s="286"/>
      <c r="D168" s="286"/>
      <c r="E168" s="286"/>
      <c r="F168" s="286"/>
      <c r="G168" s="286"/>
      <c r="H168" s="286"/>
      <c r="I168" s="286"/>
      <c r="J168" s="286"/>
      <c r="K168" s="286"/>
      <c r="L168" s="286"/>
      <c r="M168" s="286"/>
      <c r="N168" s="286"/>
      <c r="O168" s="286"/>
      <c r="P168" s="286"/>
      <c r="Q168" s="410"/>
    </row>
    <row r="169" spans="1:17" ht="15.75" customHeight="1">
      <c r="A169" s="411"/>
      <c r="B169" s="289"/>
      <c r="C169" s="289"/>
      <c r="D169" s="289"/>
      <c r="E169" s="289"/>
      <c r="F169" s="289"/>
      <c r="G169" s="289"/>
      <c r="H169" s="289"/>
      <c r="I169" s="289"/>
      <c r="J169" s="289"/>
      <c r="K169" s="289"/>
      <c r="L169" s="289"/>
      <c r="M169" s="289"/>
      <c r="N169" s="289"/>
      <c r="O169" s="289"/>
      <c r="P169" s="289"/>
      <c r="Q169" s="412"/>
    </row>
    <row r="170" spans="1:17" ht="15.75" customHeight="1" thickBot="1">
      <c r="A170" s="413"/>
      <c r="B170" s="382"/>
      <c r="C170" s="382"/>
      <c r="D170" s="382"/>
      <c r="E170" s="382"/>
      <c r="F170" s="382"/>
      <c r="G170" s="382"/>
      <c r="H170" s="382"/>
      <c r="I170" s="382"/>
      <c r="J170" s="382"/>
      <c r="K170" s="382"/>
      <c r="L170" s="382"/>
      <c r="M170" s="382"/>
      <c r="N170" s="382"/>
      <c r="O170" s="382"/>
      <c r="P170" s="382"/>
      <c r="Q170" s="414"/>
    </row>
    <row r="171" spans="1:17" ht="15.75" customHeight="1">
      <c r="A171" s="220" t="s">
        <v>4</v>
      </c>
      <c r="B171" s="221"/>
      <c r="C171" s="221"/>
      <c r="D171" s="208" t="s">
        <v>36</v>
      </c>
      <c r="E171" s="208" t="s">
        <v>37</v>
      </c>
      <c r="F171" s="208" t="s">
        <v>5</v>
      </c>
      <c r="G171" s="208" t="s">
        <v>6</v>
      </c>
      <c r="H171" s="208" t="s">
        <v>7</v>
      </c>
      <c r="I171" s="208" t="s">
        <v>8</v>
      </c>
      <c r="J171" s="208" t="s">
        <v>9</v>
      </c>
      <c r="K171" s="208"/>
      <c r="L171" s="210" t="s">
        <v>10</v>
      </c>
      <c r="M171" s="210"/>
      <c r="N171" s="210" t="s">
        <v>11</v>
      </c>
      <c r="O171" s="210"/>
      <c r="P171" s="210" t="s">
        <v>12</v>
      </c>
      <c r="Q171" s="212"/>
    </row>
    <row r="172" spans="1:17" ht="15.75" customHeight="1" thickBot="1">
      <c r="A172" s="222"/>
      <c r="B172" s="223"/>
      <c r="C172" s="223"/>
      <c r="D172" s="209"/>
      <c r="E172" s="209"/>
      <c r="F172" s="209"/>
      <c r="G172" s="209"/>
      <c r="H172" s="209"/>
      <c r="I172" s="209"/>
      <c r="J172" s="209"/>
      <c r="K172" s="209"/>
      <c r="L172" s="211"/>
      <c r="M172" s="211"/>
      <c r="N172" s="211"/>
      <c r="O172" s="211"/>
      <c r="P172" s="211"/>
      <c r="Q172" s="213"/>
    </row>
    <row r="173" spans="1:17" ht="15.75" customHeight="1" thickBot="1">
      <c r="A173" s="228" t="s">
        <v>20</v>
      </c>
      <c r="B173" s="229"/>
      <c r="C173" s="229"/>
      <c r="D173" s="229"/>
      <c r="E173" s="229"/>
      <c r="F173" s="229"/>
      <c r="G173" s="229"/>
      <c r="H173" s="229"/>
      <c r="I173" s="229"/>
      <c r="J173" s="229"/>
      <c r="K173" s="229"/>
      <c r="L173" s="229"/>
      <c r="M173" s="229"/>
      <c r="N173" s="229"/>
      <c r="O173" s="113"/>
      <c r="P173" s="407"/>
      <c r="Q173" s="408"/>
    </row>
    <row r="174" spans="1:17" ht="15.75" customHeight="1">
      <c r="A174" s="48" t="s">
        <v>91</v>
      </c>
      <c r="B174" s="19" t="str">
        <f>IF(A174="","","～")</f>
        <v>～</v>
      </c>
      <c r="C174" s="48" t="s">
        <v>101</v>
      </c>
      <c r="D174" s="12">
        <v>20</v>
      </c>
      <c r="E174" s="8">
        <f>IF(A174="","",ROUND(D174/60,2))</f>
        <v>0.33</v>
      </c>
      <c r="F174" s="7">
        <v>13</v>
      </c>
      <c r="G174" s="9">
        <f>IF(F174="","",ROUND(D174/1000/60/((F174/1000)^2*PI()/4),2))</f>
        <v>2.5099999999999998</v>
      </c>
      <c r="H174" s="9">
        <f>IF(I174="","",ROUND(J174/I174*1000,0))</f>
        <v>561</v>
      </c>
      <c r="I174" s="7">
        <v>2</v>
      </c>
      <c r="J174" s="230">
        <f>IF(F174="","",ROUND(IF(F174&lt;=50,(0.0126+((0.01739-0.1087*(F174/1000))/(G174)^(1/2)))*(I174/(F174/1000))*(G174^2/(2*9.8)),10.666*$L$167^(-1.85)*(F174/1000)^(-4.87)*(D174/(1000*60))^1.85*I174),3))</f>
        <v>1.1220000000000001</v>
      </c>
      <c r="K174" s="230"/>
      <c r="L174" s="416">
        <v>1.5</v>
      </c>
      <c r="M174" s="417"/>
      <c r="N174" s="365">
        <v>3</v>
      </c>
      <c r="O174" s="365"/>
      <c r="P174" s="206">
        <f t="shared" ref="P174:P178" si="12">IF(A174="","",J174+L174+N174)</f>
        <v>5.6219999999999999</v>
      </c>
      <c r="Q174" s="206"/>
    </row>
    <row r="175" spans="1:17" ht="15.75" customHeight="1">
      <c r="A175" s="49" t="s">
        <v>101</v>
      </c>
      <c r="B175" s="13" t="str">
        <f t="shared" ref="B175:B178" si="13">IF(A175="","","～")</f>
        <v>～</v>
      </c>
      <c r="C175" s="103" t="s">
        <v>100</v>
      </c>
      <c r="D175" s="6">
        <f>IF(A175="","",$D174)</f>
        <v>20</v>
      </c>
      <c r="E175" s="6">
        <f t="shared" ref="E175:E178" si="14">IF(A175="","",ROUND(D175/60,2))</f>
        <v>0.33</v>
      </c>
      <c r="F175" s="5">
        <v>20</v>
      </c>
      <c r="G175" s="11">
        <f t="shared" ref="G175:G178" si="15">IF(F175="","",ROUND(D175/1000/60/((F175/1000)^2*PI()/4),2))</f>
        <v>1.06</v>
      </c>
      <c r="H175" s="11">
        <f t="shared" ref="H175:H178" si="16">IF(I175="","",ROUND(J175/I175*1000,0))</f>
        <v>78</v>
      </c>
      <c r="I175" s="5">
        <v>4.5</v>
      </c>
      <c r="J175" s="242">
        <f t="shared" ref="J175:J178" si="17">IF(F175="","",ROUND(IF(F175&lt;=50,(0.0126+((0.01739-0.1087*(F175/1000))/(G175)^(1/2)))*(I175/(F175/1000))*(G175^2/(2*9.8)),10.666*$L$169^(-1.85)*(F175/1000)^(-4.87)*(D175/(1000*60))^1.85*I175),3))</f>
        <v>0.35299999999999998</v>
      </c>
      <c r="K175" s="242"/>
      <c r="L175" s="358"/>
      <c r="M175" s="358"/>
      <c r="N175" s="358"/>
      <c r="O175" s="358"/>
      <c r="P175" s="141">
        <f t="shared" si="12"/>
        <v>0.35299999999999998</v>
      </c>
      <c r="Q175" s="141"/>
    </row>
    <row r="176" spans="1:17" ht="15.75" customHeight="1">
      <c r="A176" s="49"/>
      <c r="B176" s="13" t="str">
        <f t="shared" si="13"/>
        <v/>
      </c>
      <c r="C176" s="49"/>
      <c r="D176" s="6" t="str">
        <f t="shared" ref="D176:D178" si="18">IF(A176="","",$D175)</f>
        <v/>
      </c>
      <c r="E176" s="6" t="str">
        <f t="shared" si="14"/>
        <v/>
      </c>
      <c r="F176" s="5"/>
      <c r="G176" s="11" t="str">
        <f t="shared" si="15"/>
        <v/>
      </c>
      <c r="H176" s="11" t="str">
        <f t="shared" si="16"/>
        <v/>
      </c>
      <c r="I176" s="5"/>
      <c r="J176" s="242" t="str">
        <f t="shared" si="17"/>
        <v/>
      </c>
      <c r="K176" s="242"/>
      <c r="L176" s="358"/>
      <c r="M176" s="358"/>
      <c r="N176" s="358"/>
      <c r="O176" s="358"/>
      <c r="P176" s="141" t="str">
        <f t="shared" si="12"/>
        <v/>
      </c>
      <c r="Q176" s="141"/>
    </row>
    <row r="177" spans="1:17" ht="15.75" customHeight="1">
      <c r="A177" s="49"/>
      <c r="B177" s="13" t="str">
        <f t="shared" si="13"/>
        <v/>
      </c>
      <c r="C177" s="49"/>
      <c r="D177" s="6" t="str">
        <f t="shared" si="18"/>
        <v/>
      </c>
      <c r="E177" s="6" t="str">
        <f t="shared" si="14"/>
        <v/>
      </c>
      <c r="F177" s="5"/>
      <c r="G177" s="11" t="str">
        <f t="shared" si="15"/>
        <v/>
      </c>
      <c r="H177" s="11" t="str">
        <f t="shared" si="16"/>
        <v/>
      </c>
      <c r="I177" s="5"/>
      <c r="J177" s="242" t="str">
        <f t="shared" si="17"/>
        <v/>
      </c>
      <c r="K177" s="242"/>
      <c r="L177" s="358"/>
      <c r="M177" s="358"/>
      <c r="N177" s="358"/>
      <c r="O177" s="358"/>
      <c r="P177" s="141" t="str">
        <f t="shared" si="12"/>
        <v/>
      </c>
      <c r="Q177" s="141"/>
    </row>
    <row r="178" spans="1:17" ht="15.75" customHeight="1">
      <c r="A178" s="49"/>
      <c r="B178" s="13" t="str">
        <f t="shared" si="13"/>
        <v/>
      </c>
      <c r="C178" s="49"/>
      <c r="D178" s="6" t="str">
        <f t="shared" si="18"/>
        <v/>
      </c>
      <c r="E178" s="6" t="str">
        <f t="shared" si="14"/>
        <v/>
      </c>
      <c r="F178" s="5"/>
      <c r="G178" s="11" t="str">
        <f t="shared" si="15"/>
        <v/>
      </c>
      <c r="H178" s="11" t="str">
        <f t="shared" si="16"/>
        <v/>
      </c>
      <c r="I178" s="5"/>
      <c r="J178" s="242" t="str">
        <f t="shared" si="17"/>
        <v/>
      </c>
      <c r="K178" s="242"/>
      <c r="L178" s="358"/>
      <c r="M178" s="358"/>
      <c r="N178" s="358"/>
      <c r="O178" s="358"/>
      <c r="P178" s="141" t="str">
        <f t="shared" si="12"/>
        <v/>
      </c>
      <c r="Q178" s="141"/>
    </row>
    <row r="179" spans="1:17" ht="15.75" customHeight="1" thickBot="1">
      <c r="A179" s="199" t="s">
        <v>13</v>
      </c>
      <c r="B179" s="225"/>
      <c r="C179" s="225"/>
      <c r="D179" s="225"/>
      <c r="E179" s="225"/>
      <c r="F179" s="225"/>
      <c r="G179" s="225"/>
      <c r="H179" s="225"/>
      <c r="I179" s="200"/>
      <c r="J179" s="199">
        <f>SUM(J174:K178)</f>
        <v>1.4750000000000001</v>
      </c>
      <c r="K179" s="200"/>
      <c r="L179" s="199">
        <f>SUM(L174:M178)</f>
        <v>1.5</v>
      </c>
      <c r="M179" s="200"/>
      <c r="N179" s="199">
        <f>SUM(N174:O178)</f>
        <v>3</v>
      </c>
      <c r="O179" s="200"/>
      <c r="P179" s="201">
        <f>SUM(P173:Q178)</f>
        <v>5.9749999999999996</v>
      </c>
      <c r="Q179" s="201"/>
    </row>
    <row r="180" spans="1:17" ht="15.75" customHeight="1">
      <c r="A180" s="162" t="s">
        <v>14</v>
      </c>
      <c r="B180" s="162"/>
      <c r="C180" s="163"/>
      <c r="D180" s="167" t="s">
        <v>36</v>
      </c>
      <c r="E180" s="167" t="s">
        <v>37</v>
      </c>
      <c r="F180" s="169" t="s">
        <v>5</v>
      </c>
      <c r="G180" s="171" t="s">
        <v>6</v>
      </c>
      <c r="H180" s="173"/>
      <c r="I180" s="174"/>
      <c r="J180" s="179" t="s">
        <v>58</v>
      </c>
      <c r="K180" s="180"/>
      <c r="L180" s="183"/>
      <c r="M180" s="184"/>
      <c r="N180" s="184"/>
      <c r="O180" s="184"/>
      <c r="P180" s="184"/>
      <c r="Q180" s="185"/>
    </row>
    <row r="181" spans="1:17" ht="15.75" customHeight="1" thickBot="1">
      <c r="A181" s="165"/>
      <c r="B181" s="165"/>
      <c r="C181" s="166"/>
      <c r="D181" s="168"/>
      <c r="E181" s="168"/>
      <c r="F181" s="170"/>
      <c r="G181" s="172"/>
      <c r="H181" s="175"/>
      <c r="I181" s="176"/>
      <c r="J181" s="181"/>
      <c r="K181" s="182"/>
      <c r="L181" s="186"/>
      <c r="M181" s="187"/>
      <c r="N181" s="187"/>
      <c r="O181" s="187"/>
      <c r="P181" s="187"/>
      <c r="Q181" s="188"/>
    </row>
    <row r="182" spans="1:17" ht="15.75" customHeight="1">
      <c r="A182" s="396"/>
      <c r="B182" s="396"/>
      <c r="C182" s="396"/>
      <c r="D182" s="8" t="str">
        <f>IF(A182="","",D174)</f>
        <v/>
      </c>
      <c r="E182" s="8" t="str">
        <f t="shared" ref="E182:E185" si="19">IF(A182="","",ROUND(D182/60,2))</f>
        <v/>
      </c>
      <c r="F182" s="7"/>
      <c r="G182" s="14" t="str">
        <f t="shared" ref="G182:G185" si="20">IF(F182="","",ROUND(D182/1000/60/((F182/1000)^2*PI()/4),2))</f>
        <v/>
      </c>
      <c r="H182" s="175"/>
      <c r="I182" s="176"/>
      <c r="J182" s="397"/>
      <c r="K182" s="398"/>
      <c r="L182" s="186"/>
      <c r="M182" s="187"/>
      <c r="N182" s="187"/>
      <c r="O182" s="187"/>
      <c r="P182" s="187"/>
      <c r="Q182" s="188"/>
    </row>
    <row r="183" spans="1:17" ht="15.75" customHeight="1">
      <c r="A183" s="400"/>
      <c r="B183" s="400"/>
      <c r="C183" s="400"/>
      <c r="D183" s="6" t="str">
        <f>IF(A183="","",D174)</f>
        <v/>
      </c>
      <c r="E183" s="6" t="str">
        <f t="shared" si="19"/>
        <v/>
      </c>
      <c r="F183" s="5"/>
      <c r="G183" s="15" t="str">
        <f t="shared" si="20"/>
        <v/>
      </c>
      <c r="H183" s="175"/>
      <c r="I183" s="176"/>
      <c r="J183" s="401"/>
      <c r="K183" s="402"/>
      <c r="L183" s="186"/>
      <c r="M183" s="187"/>
      <c r="N183" s="187"/>
      <c r="O183" s="187"/>
      <c r="P183" s="187"/>
      <c r="Q183" s="188"/>
    </row>
    <row r="184" spans="1:17" ht="15.75" customHeight="1">
      <c r="A184" s="400"/>
      <c r="B184" s="400"/>
      <c r="C184" s="400"/>
      <c r="D184" s="6" t="str">
        <f>IF(A184="","",D174)</f>
        <v/>
      </c>
      <c r="E184" s="6" t="str">
        <f t="shared" si="19"/>
        <v/>
      </c>
      <c r="F184" s="5"/>
      <c r="G184" s="15" t="str">
        <f t="shared" si="20"/>
        <v/>
      </c>
      <c r="H184" s="175"/>
      <c r="I184" s="176"/>
      <c r="J184" s="401"/>
      <c r="K184" s="402"/>
      <c r="L184" s="186"/>
      <c r="M184" s="187"/>
      <c r="N184" s="187"/>
      <c r="O184" s="187"/>
      <c r="P184" s="187"/>
      <c r="Q184" s="188"/>
    </row>
    <row r="185" spans="1:17" ht="15.75" customHeight="1" thickBot="1">
      <c r="A185" s="400"/>
      <c r="B185" s="400"/>
      <c r="C185" s="400"/>
      <c r="D185" s="6" t="str">
        <f>IF(A185="","",D174)</f>
        <v/>
      </c>
      <c r="E185" s="6" t="str">
        <f t="shared" si="19"/>
        <v/>
      </c>
      <c r="F185" s="5"/>
      <c r="G185" s="15" t="str">
        <f t="shared" si="20"/>
        <v/>
      </c>
      <c r="H185" s="177"/>
      <c r="I185" s="178"/>
      <c r="J185" s="401"/>
      <c r="K185" s="402"/>
      <c r="L185" s="186"/>
      <c r="M185" s="187"/>
      <c r="N185" s="187"/>
      <c r="O185" s="187"/>
      <c r="P185" s="187"/>
      <c r="Q185" s="188"/>
    </row>
    <row r="186" spans="1:17" ht="15.75" customHeight="1" thickBot="1">
      <c r="A186" s="478" t="s">
        <v>13</v>
      </c>
      <c r="B186" s="136"/>
      <c r="C186" s="136"/>
      <c r="D186" s="136"/>
      <c r="E186" s="136"/>
      <c r="F186" s="136"/>
      <c r="G186" s="136"/>
      <c r="H186" s="136"/>
      <c r="I186" s="137"/>
      <c r="J186" s="138">
        <f>SUM(J182:J185)</f>
        <v>0</v>
      </c>
      <c r="K186" s="139"/>
      <c r="L186" s="189"/>
      <c r="M186" s="190"/>
      <c r="N186" s="190"/>
      <c r="O186" s="190"/>
      <c r="P186" s="190"/>
      <c r="Q186" s="191"/>
    </row>
    <row r="187" spans="1:17" ht="15.75" customHeight="1" thickBot="1">
      <c r="A187" s="145" t="s">
        <v>19</v>
      </c>
      <c r="B187" s="146"/>
      <c r="C187" s="146"/>
      <c r="D187" s="146"/>
      <c r="E187" s="146"/>
      <c r="F187" s="146"/>
      <c r="G187" s="146"/>
      <c r="H187" s="146"/>
      <c r="I187" s="146"/>
      <c r="J187" s="146" t="str">
        <f>IF(D167="","","給水系統  "&amp;D167)</f>
        <v>給水系統  ④～B</v>
      </c>
      <c r="K187" s="146"/>
      <c r="L187" s="146"/>
      <c r="M187" s="146"/>
      <c r="N187" s="147"/>
      <c r="O187" s="148">
        <f>P179+J186</f>
        <v>5.9749999999999996</v>
      </c>
      <c r="P187" s="149"/>
      <c r="Q187" s="150"/>
    </row>
    <row r="188" spans="1:17" ht="15.75" customHeight="1">
      <c r="A188" s="386" t="s">
        <v>113</v>
      </c>
      <c r="B188" s="387"/>
      <c r="C188" s="387"/>
      <c r="D188" s="387"/>
      <c r="E188" s="387"/>
      <c r="F188" s="387"/>
      <c r="G188" s="387"/>
      <c r="H188" s="387"/>
      <c r="I188" s="387"/>
      <c r="J188" s="387"/>
      <c r="K188" s="387"/>
      <c r="L188" s="387"/>
      <c r="M188" s="387"/>
      <c r="N188" s="387"/>
      <c r="O188" s="387"/>
      <c r="P188" s="387"/>
      <c r="Q188" s="388"/>
    </row>
    <row r="189" spans="1:17" ht="15.75" customHeight="1">
      <c r="A189" s="389"/>
      <c r="B189" s="390"/>
      <c r="C189" s="390"/>
      <c r="D189" s="390"/>
      <c r="E189" s="390"/>
      <c r="F189" s="390"/>
      <c r="G189" s="390"/>
      <c r="H189" s="390"/>
      <c r="I189" s="390"/>
      <c r="J189" s="390"/>
      <c r="K189" s="390"/>
      <c r="L189" s="390"/>
      <c r="M189" s="390"/>
      <c r="N189" s="390"/>
      <c r="O189" s="390"/>
      <c r="P189" s="390"/>
      <c r="Q189" s="391"/>
    </row>
    <row r="190" spans="1:17" ht="15.75" customHeight="1" thickBot="1">
      <c r="A190" s="392"/>
      <c r="B190" s="393"/>
      <c r="C190" s="393"/>
      <c r="D190" s="393"/>
      <c r="E190" s="393"/>
      <c r="F190" s="393"/>
      <c r="G190" s="393"/>
      <c r="H190" s="393"/>
      <c r="I190" s="393"/>
      <c r="J190" s="393"/>
      <c r="K190" s="393"/>
      <c r="L190" s="393"/>
      <c r="M190" s="393"/>
      <c r="N190" s="393"/>
      <c r="O190" s="393"/>
      <c r="P190" s="393"/>
      <c r="Q190" s="394"/>
    </row>
    <row r="191" spans="1:17" ht="15.75" customHeight="1">
      <c r="A191" s="27"/>
      <c r="B191" s="27"/>
      <c r="C191" s="27"/>
      <c r="D191" s="27"/>
      <c r="E191" s="27"/>
      <c r="F191" s="27"/>
      <c r="G191" s="27"/>
      <c r="H191" s="27"/>
      <c r="I191" s="27"/>
      <c r="J191" s="27"/>
      <c r="K191" s="27"/>
      <c r="L191" s="27"/>
      <c r="M191" s="27"/>
      <c r="N191" s="27"/>
      <c r="O191" s="27"/>
      <c r="P191" s="27"/>
      <c r="Q191" s="27"/>
    </row>
    <row r="192" spans="1:17" ht="15.75" customHeight="1">
      <c r="A192" s="27"/>
      <c r="B192" s="27"/>
      <c r="C192" s="27"/>
      <c r="D192" s="27"/>
      <c r="E192" s="27"/>
      <c r="F192" s="27"/>
      <c r="G192" s="27"/>
      <c r="H192" s="27"/>
      <c r="I192" s="27"/>
      <c r="J192" s="27"/>
      <c r="K192" s="27"/>
      <c r="L192" s="27"/>
      <c r="M192" s="27"/>
      <c r="N192" s="27"/>
      <c r="O192" s="27"/>
      <c r="P192" s="27"/>
      <c r="Q192" s="27"/>
    </row>
    <row r="193" spans="1:17" ht="15.75" customHeight="1">
      <c r="A193" s="214" t="s">
        <v>21</v>
      </c>
      <c r="B193" s="215"/>
      <c r="C193" s="215"/>
      <c r="D193" s="215"/>
      <c r="E193" s="216"/>
      <c r="F193" s="10"/>
      <c r="G193" s="10"/>
      <c r="H193" s="10"/>
      <c r="I193" s="10"/>
      <c r="J193" s="10"/>
    </row>
    <row r="194" spans="1:17" ht="15.75" customHeight="1" thickBot="1">
      <c r="A194" s="217" t="s">
        <v>23</v>
      </c>
      <c r="B194" s="217"/>
      <c r="C194" s="217"/>
      <c r="D194" s="496" t="s">
        <v>104</v>
      </c>
      <c r="E194" s="497"/>
      <c r="J194" s="203" t="s">
        <v>3</v>
      </c>
      <c r="K194" s="203"/>
      <c r="L194">
        <v>110</v>
      </c>
    </row>
    <row r="195" spans="1:17" ht="15.75" customHeight="1">
      <c r="A195" s="386" t="s">
        <v>114</v>
      </c>
      <c r="B195" s="286"/>
      <c r="C195" s="286"/>
      <c r="D195" s="286"/>
      <c r="E195" s="286"/>
      <c r="F195" s="286"/>
      <c r="G195" s="286"/>
      <c r="H195" s="286"/>
      <c r="I195" s="286"/>
      <c r="J195" s="286"/>
      <c r="K195" s="286"/>
      <c r="L195" s="286"/>
      <c r="M195" s="286"/>
      <c r="N195" s="286"/>
      <c r="O195" s="286"/>
      <c r="P195" s="286"/>
      <c r="Q195" s="410"/>
    </row>
    <row r="196" spans="1:17" ht="15.75" customHeight="1">
      <c r="A196" s="411"/>
      <c r="B196" s="289"/>
      <c r="C196" s="289"/>
      <c r="D196" s="289"/>
      <c r="E196" s="289"/>
      <c r="F196" s="289"/>
      <c r="G196" s="289"/>
      <c r="H196" s="289"/>
      <c r="I196" s="289"/>
      <c r="J196" s="289"/>
      <c r="K196" s="289"/>
      <c r="L196" s="289"/>
      <c r="M196" s="289"/>
      <c r="N196" s="289"/>
      <c r="O196" s="289"/>
      <c r="P196" s="289"/>
      <c r="Q196" s="412"/>
    </row>
    <row r="197" spans="1:17" ht="15.75" customHeight="1" thickBot="1">
      <c r="A197" s="413"/>
      <c r="B197" s="382"/>
      <c r="C197" s="382"/>
      <c r="D197" s="382"/>
      <c r="E197" s="382"/>
      <c r="F197" s="382"/>
      <c r="G197" s="382"/>
      <c r="H197" s="382"/>
      <c r="I197" s="382"/>
      <c r="J197" s="382"/>
      <c r="K197" s="382"/>
      <c r="L197" s="382"/>
      <c r="M197" s="382"/>
      <c r="N197" s="382"/>
      <c r="O197" s="382"/>
      <c r="P197" s="382"/>
      <c r="Q197" s="414"/>
    </row>
    <row r="198" spans="1:17" ht="15.75" customHeight="1">
      <c r="A198" s="220" t="s">
        <v>4</v>
      </c>
      <c r="B198" s="221"/>
      <c r="C198" s="221"/>
      <c r="D198" s="208" t="s">
        <v>36</v>
      </c>
      <c r="E198" s="208" t="s">
        <v>37</v>
      </c>
      <c r="F198" s="208" t="s">
        <v>5</v>
      </c>
      <c r="G198" s="208" t="s">
        <v>6</v>
      </c>
      <c r="H198" s="208" t="s">
        <v>7</v>
      </c>
      <c r="I198" s="208" t="s">
        <v>8</v>
      </c>
      <c r="J198" s="208" t="s">
        <v>9</v>
      </c>
      <c r="K198" s="208"/>
      <c r="L198" s="210" t="s">
        <v>10</v>
      </c>
      <c r="M198" s="210"/>
      <c r="N198" s="210" t="s">
        <v>11</v>
      </c>
      <c r="O198" s="210"/>
      <c r="P198" s="210" t="s">
        <v>12</v>
      </c>
      <c r="Q198" s="212"/>
    </row>
    <row r="199" spans="1:17" ht="15.75" customHeight="1" thickBot="1">
      <c r="A199" s="222"/>
      <c r="B199" s="223"/>
      <c r="C199" s="223"/>
      <c r="D199" s="209"/>
      <c r="E199" s="209"/>
      <c r="F199" s="209"/>
      <c r="G199" s="209"/>
      <c r="H199" s="209"/>
      <c r="I199" s="209"/>
      <c r="J199" s="209"/>
      <c r="K199" s="209"/>
      <c r="L199" s="211"/>
      <c r="M199" s="211"/>
      <c r="N199" s="211"/>
      <c r="O199" s="211"/>
      <c r="P199" s="211"/>
      <c r="Q199" s="213"/>
    </row>
    <row r="200" spans="1:17" ht="15.75" customHeight="1" thickBot="1">
      <c r="A200" s="228" t="s">
        <v>20</v>
      </c>
      <c r="B200" s="229"/>
      <c r="C200" s="229"/>
      <c r="D200" s="229"/>
      <c r="E200" s="229"/>
      <c r="F200" s="184"/>
      <c r="G200" s="229"/>
      <c r="H200" s="229"/>
      <c r="I200" s="229"/>
      <c r="J200" s="229"/>
      <c r="K200" s="229"/>
      <c r="L200" s="229"/>
      <c r="M200" s="229"/>
      <c r="N200" s="229"/>
      <c r="O200" s="113"/>
      <c r="P200" s="407">
        <v>10.051</v>
      </c>
      <c r="Q200" s="408"/>
    </row>
    <row r="201" spans="1:17" ht="15.75" customHeight="1" thickBot="1">
      <c r="A201" s="48" t="s">
        <v>100</v>
      </c>
      <c r="B201" s="19" t="str">
        <f>IF(A201="","","～")</f>
        <v>～</v>
      </c>
      <c r="C201" s="48" t="s">
        <v>90</v>
      </c>
      <c r="D201" s="12">
        <v>32</v>
      </c>
      <c r="E201" s="57">
        <f>IF(A201="","",ROUND(D201/60,2))</f>
        <v>0.53</v>
      </c>
      <c r="F201" s="89">
        <v>25</v>
      </c>
      <c r="G201" s="71">
        <f>IF(F201="","",ROUND(D201/1000/60/((F201/1000)^2*PI()/4),2))</f>
        <v>1.0900000000000001</v>
      </c>
      <c r="H201" s="9">
        <f>IF(I201="","",ROUND(J201/I201*1000,0))</f>
        <v>65</v>
      </c>
      <c r="I201" s="7">
        <v>4</v>
      </c>
      <c r="J201" s="230">
        <f>IF(F201="","",ROUND(IF(F201&lt;=50,(0.0126+((0.01739-0.1087*(F201/1000))/(G201)^(1/2)))*(I201/(F201/1000))*(G201^2/(2*9.8)),10.666*$L$167^(-1.85)*(F201/1000)^(-4.87)*(D201/(1000*60))^1.85*I201),3))</f>
        <v>0.25900000000000001</v>
      </c>
      <c r="K201" s="230"/>
      <c r="L201" s="416">
        <v>0</v>
      </c>
      <c r="M201" s="417"/>
      <c r="N201" s="365">
        <v>0</v>
      </c>
      <c r="O201" s="365"/>
      <c r="P201" s="206">
        <f t="shared" ref="P201:P205" si="21">IF(A201="","",J201+L201+N201)</f>
        <v>0.25900000000000001</v>
      </c>
      <c r="Q201" s="206"/>
    </row>
    <row r="202" spans="1:17" ht="15.75" customHeight="1">
      <c r="A202" s="49"/>
      <c r="B202" s="13" t="str">
        <f t="shared" ref="B202:B205" si="22">IF(A202="","","～")</f>
        <v/>
      </c>
      <c r="C202" s="49"/>
      <c r="D202" s="6" t="str">
        <f>IF(A202="","",$D201)</f>
        <v/>
      </c>
      <c r="E202" s="6" t="str">
        <f t="shared" ref="E202:E205" si="23">IF(A202="","",ROUND(D202/60,2))</f>
        <v/>
      </c>
      <c r="F202" s="7"/>
      <c r="G202" s="11" t="str">
        <f t="shared" ref="G202:G205" si="24">IF(F202="","",ROUND(D202/1000/60/((F202/1000)^2*PI()/4),2))</f>
        <v/>
      </c>
      <c r="H202" s="11" t="str">
        <f t="shared" ref="H202:H205" si="25">IF(I202="","",ROUND(J202/I202*1000,0))</f>
        <v/>
      </c>
      <c r="I202" s="5"/>
      <c r="J202" s="242" t="str">
        <f t="shared" ref="J202:J205" si="26">IF(F202="","",ROUND(IF(F202&lt;=50,(0.0126+((0.01739-0.1087*(F202/1000))/(G202)^(1/2)))*(I202/(F202/1000))*(G202^2/(2*9.8)),10.666*$L$169^(-1.85)*(F202/1000)^(-4.87)*(D202/(1000*60))^1.85*I202),3))</f>
        <v/>
      </c>
      <c r="K202" s="242"/>
      <c r="L202" s="358"/>
      <c r="M202" s="358"/>
      <c r="N202" s="358"/>
      <c r="O202" s="358"/>
      <c r="P202" s="141" t="str">
        <f t="shared" si="21"/>
        <v/>
      </c>
      <c r="Q202" s="141"/>
    </row>
    <row r="203" spans="1:17" ht="15.75" customHeight="1">
      <c r="A203" s="49"/>
      <c r="B203" s="13" t="str">
        <f t="shared" si="22"/>
        <v/>
      </c>
      <c r="C203" s="49"/>
      <c r="D203" s="6" t="str">
        <f t="shared" ref="D203:D205" si="27">IF(A203="","",$D202)</f>
        <v/>
      </c>
      <c r="E203" s="6" t="str">
        <f t="shared" si="23"/>
        <v/>
      </c>
      <c r="F203" s="5"/>
      <c r="G203" s="11" t="str">
        <f t="shared" si="24"/>
        <v/>
      </c>
      <c r="H203" s="11" t="str">
        <f t="shared" si="25"/>
        <v/>
      </c>
      <c r="I203" s="5"/>
      <c r="J203" s="242" t="str">
        <f t="shared" si="26"/>
        <v/>
      </c>
      <c r="K203" s="242"/>
      <c r="L203" s="358"/>
      <c r="M203" s="358"/>
      <c r="N203" s="358"/>
      <c r="O203" s="358"/>
      <c r="P203" s="141" t="str">
        <f t="shared" si="21"/>
        <v/>
      </c>
      <c r="Q203" s="141"/>
    </row>
    <row r="204" spans="1:17" ht="15.75" customHeight="1">
      <c r="A204" s="49"/>
      <c r="B204" s="13" t="str">
        <f t="shared" si="22"/>
        <v/>
      </c>
      <c r="C204" s="49"/>
      <c r="D204" s="6" t="str">
        <f t="shared" si="27"/>
        <v/>
      </c>
      <c r="E204" s="6" t="str">
        <f t="shared" si="23"/>
        <v/>
      </c>
      <c r="F204" s="5"/>
      <c r="G204" s="11" t="str">
        <f t="shared" si="24"/>
        <v/>
      </c>
      <c r="H204" s="11" t="str">
        <f t="shared" si="25"/>
        <v/>
      </c>
      <c r="I204" s="5"/>
      <c r="J204" s="242" t="str">
        <f t="shared" si="26"/>
        <v/>
      </c>
      <c r="K204" s="242"/>
      <c r="L204" s="358"/>
      <c r="M204" s="358"/>
      <c r="N204" s="358"/>
      <c r="O204" s="358"/>
      <c r="P204" s="141" t="str">
        <f t="shared" si="21"/>
        <v/>
      </c>
      <c r="Q204" s="141"/>
    </row>
    <row r="205" spans="1:17" ht="15.75" customHeight="1">
      <c r="A205" s="49"/>
      <c r="B205" s="13" t="str">
        <f t="shared" si="22"/>
        <v/>
      </c>
      <c r="C205" s="49"/>
      <c r="D205" s="6" t="str">
        <f t="shared" si="27"/>
        <v/>
      </c>
      <c r="E205" s="6" t="str">
        <f t="shared" si="23"/>
        <v/>
      </c>
      <c r="F205" s="5"/>
      <c r="G205" s="11" t="str">
        <f t="shared" si="24"/>
        <v/>
      </c>
      <c r="H205" s="11" t="str">
        <f t="shared" si="25"/>
        <v/>
      </c>
      <c r="I205" s="5"/>
      <c r="J205" s="242" t="str">
        <f t="shared" si="26"/>
        <v/>
      </c>
      <c r="K205" s="242"/>
      <c r="L205" s="358"/>
      <c r="M205" s="358"/>
      <c r="N205" s="358"/>
      <c r="O205" s="358"/>
      <c r="P205" s="141" t="str">
        <f t="shared" si="21"/>
        <v/>
      </c>
      <c r="Q205" s="141"/>
    </row>
    <row r="206" spans="1:17" ht="15.75" customHeight="1" thickBot="1">
      <c r="A206" s="199" t="s">
        <v>13</v>
      </c>
      <c r="B206" s="225"/>
      <c r="C206" s="225"/>
      <c r="D206" s="225"/>
      <c r="E206" s="225"/>
      <c r="F206" s="225"/>
      <c r="G206" s="225"/>
      <c r="H206" s="225"/>
      <c r="I206" s="200"/>
      <c r="J206" s="199">
        <f>SUM(J201:K205)</f>
        <v>0.25900000000000001</v>
      </c>
      <c r="K206" s="200"/>
      <c r="L206" s="199">
        <f>SUM(L201:M205)</f>
        <v>0</v>
      </c>
      <c r="M206" s="200"/>
      <c r="N206" s="199">
        <f>SUM(N201:O205)</f>
        <v>0</v>
      </c>
      <c r="O206" s="200"/>
      <c r="P206" s="201">
        <f>SUM(P200:Q205)</f>
        <v>10.31</v>
      </c>
      <c r="Q206" s="201"/>
    </row>
    <row r="207" spans="1:17" ht="15.75" customHeight="1">
      <c r="A207" s="162" t="s">
        <v>14</v>
      </c>
      <c r="B207" s="162"/>
      <c r="C207" s="163"/>
      <c r="D207" s="167" t="s">
        <v>36</v>
      </c>
      <c r="E207" s="167" t="s">
        <v>37</v>
      </c>
      <c r="F207" s="169" t="s">
        <v>5</v>
      </c>
      <c r="G207" s="171" t="s">
        <v>6</v>
      </c>
      <c r="H207" s="173"/>
      <c r="I207" s="174"/>
      <c r="J207" s="179" t="s">
        <v>58</v>
      </c>
      <c r="K207" s="180"/>
      <c r="L207" s="183"/>
      <c r="M207" s="184"/>
      <c r="N207" s="184"/>
      <c r="O207" s="184"/>
      <c r="P207" s="184"/>
      <c r="Q207" s="185"/>
    </row>
    <row r="208" spans="1:17" ht="15.75" customHeight="1" thickBot="1">
      <c r="A208" s="165"/>
      <c r="B208" s="165"/>
      <c r="C208" s="166"/>
      <c r="D208" s="168"/>
      <c r="E208" s="168"/>
      <c r="F208" s="170"/>
      <c r="G208" s="172"/>
      <c r="H208" s="175"/>
      <c r="I208" s="176"/>
      <c r="J208" s="181"/>
      <c r="K208" s="182"/>
      <c r="L208" s="186"/>
      <c r="M208" s="187"/>
      <c r="N208" s="187"/>
      <c r="O208" s="187"/>
      <c r="P208" s="187"/>
      <c r="Q208" s="188"/>
    </row>
    <row r="209" spans="1:17" ht="15.75" customHeight="1">
      <c r="A209" s="396"/>
      <c r="B209" s="396"/>
      <c r="C209" s="396"/>
      <c r="D209" s="8" t="str">
        <f>IF(A209="","",D201)</f>
        <v/>
      </c>
      <c r="E209" s="8" t="str">
        <f t="shared" ref="E209:E212" si="28">IF(A209="","",ROUND(D209/60,2))</f>
        <v/>
      </c>
      <c r="F209" s="7"/>
      <c r="G209" s="14" t="str">
        <f t="shared" ref="G209:G212" si="29">IF(F209="","",ROUND(D209/1000/60/((F209/1000)^2*PI()/4),2))</f>
        <v/>
      </c>
      <c r="H209" s="175"/>
      <c r="I209" s="176"/>
      <c r="J209" s="397"/>
      <c r="K209" s="398"/>
      <c r="L209" s="186"/>
      <c r="M209" s="187"/>
      <c r="N209" s="187"/>
      <c r="O209" s="187"/>
      <c r="P209" s="187"/>
      <c r="Q209" s="188"/>
    </row>
    <row r="210" spans="1:17" ht="15.75" customHeight="1">
      <c r="A210" s="400"/>
      <c r="B210" s="400"/>
      <c r="C210" s="400"/>
      <c r="D210" s="6" t="str">
        <f>IF(A210="","",D201)</f>
        <v/>
      </c>
      <c r="E210" s="6" t="str">
        <f t="shared" si="28"/>
        <v/>
      </c>
      <c r="F210" s="5"/>
      <c r="G210" s="15" t="str">
        <f t="shared" si="29"/>
        <v/>
      </c>
      <c r="H210" s="175"/>
      <c r="I210" s="176"/>
      <c r="J210" s="401"/>
      <c r="K210" s="402"/>
      <c r="L210" s="186"/>
      <c r="M210" s="187"/>
      <c r="N210" s="187"/>
      <c r="O210" s="187"/>
      <c r="P210" s="187"/>
      <c r="Q210" s="188"/>
    </row>
    <row r="211" spans="1:17" ht="15.75" customHeight="1">
      <c r="A211" s="400"/>
      <c r="B211" s="400"/>
      <c r="C211" s="400"/>
      <c r="D211" s="6" t="str">
        <f>IF(A211="","",D201)</f>
        <v/>
      </c>
      <c r="E211" s="6" t="str">
        <f t="shared" si="28"/>
        <v/>
      </c>
      <c r="F211" s="5"/>
      <c r="G211" s="15" t="str">
        <f t="shared" si="29"/>
        <v/>
      </c>
      <c r="H211" s="175"/>
      <c r="I211" s="176"/>
      <c r="J211" s="401"/>
      <c r="K211" s="402"/>
      <c r="L211" s="186"/>
      <c r="M211" s="187"/>
      <c r="N211" s="187"/>
      <c r="O211" s="187"/>
      <c r="P211" s="187"/>
      <c r="Q211" s="188"/>
    </row>
    <row r="212" spans="1:17" ht="15.75" customHeight="1" thickBot="1">
      <c r="A212" s="400"/>
      <c r="B212" s="400"/>
      <c r="C212" s="400"/>
      <c r="D212" s="6" t="str">
        <f>IF(A212="","",D201)</f>
        <v/>
      </c>
      <c r="E212" s="6" t="str">
        <f t="shared" si="28"/>
        <v/>
      </c>
      <c r="F212" s="5"/>
      <c r="G212" s="15" t="str">
        <f t="shared" si="29"/>
        <v/>
      </c>
      <c r="H212" s="177"/>
      <c r="I212" s="178"/>
      <c r="J212" s="401"/>
      <c r="K212" s="402"/>
      <c r="L212" s="186"/>
      <c r="M212" s="187"/>
      <c r="N212" s="187"/>
      <c r="O212" s="187"/>
      <c r="P212" s="187"/>
      <c r="Q212" s="188"/>
    </row>
    <row r="213" spans="1:17" ht="15.75" customHeight="1" thickBot="1">
      <c r="A213" s="478" t="s">
        <v>13</v>
      </c>
      <c r="B213" s="136"/>
      <c r="C213" s="136"/>
      <c r="D213" s="136"/>
      <c r="E213" s="136"/>
      <c r="F213" s="136"/>
      <c r="G213" s="136"/>
      <c r="H213" s="136"/>
      <c r="I213" s="137"/>
      <c r="J213" s="138">
        <f>SUM(J209:J212)</f>
        <v>0</v>
      </c>
      <c r="K213" s="139"/>
      <c r="L213" s="189"/>
      <c r="M213" s="190"/>
      <c r="N213" s="190"/>
      <c r="O213" s="190"/>
      <c r="P213" s="190"/>
      <c r="Q213" s="191"/>
    </row>
    <row r="214" spans="1:17" ht="15.75" customHeight="1" thickBot="1">
      <c r="A214" s="145" t="s">
        <v>19</v>
      </c>
      <c r="B214" s="146"/>
      <c r="C214" s="146"/>
      <c r="D214" s="146"/>
      <c r="E214" s="146"/>
      <c r="F214" s="146"/>
      <c r="G214" s="146"/>
      <c r="H214" s="146"/>
      <c r="I214" s="146"/>
      <c r="J214" s="146" t="str">
        <f>IF(D194="","","給水系統  "&amp;D194)</f>
        <v>給水系統  B～C</v>
      </c>
      <c r="K214" s="146"/>
      <c r="L214" s="146"/>
      <c r="M214" s="146"/>
      <c r="N214" s="147"/>
      <c r="O214" s="148">
        <f>P206+J213</f>
        <v>10.31</v>
      </c>
      <c r="P214" s="149"/>
      <c r="Q214" s="150"/>
    </row>
    <row r="215" spans="1:17" ht="15.75" customHeight="1">
      <c r="A215" s="409" t="s">
        <v>60</v>
      </c>
      <c r="B215" s="387"/>
      <c r="C215" s="387"/>
      <c r="D215" s="387"/>
      <c r="E215" s="387"/>
      <c r="F215" s="387"/>
      <c r="G215" s="387"/>
      <c r="H215" s="387"/>
      <c r="I215" s="387"/>
      <c r="J215" s="387"/>
      <c r="K215" s="387"/>
      <c r="L215" s="387"/>
      <c r="M215" s="387"/>
      <c r="N215" s="387"/>
      <c r="O215" s="387"/>
      <c r="P215" s="387"/>
      <c r="Q215" s="388"/>
    </row>
    <row r="216" spans="1:17" ht="15.75" customHeight="1">
      <c r="A216" s="389"/>
      <c r="B216" s="390"/>
      <c r="C216" s="390"/>
      <c r="D216" s="390"/>
      <c r="E216" s="390"/>
      <c r="F216" s="390"/>
      <c r="G216" s="390"/>
      <c r="H216" s="390"/>
      <c r="I216" s="390"/>
      <c r="J216" s="390"/>
      <c r="K216" s="390"/>
      <c r="L216" s="390"/>
      <c r="M216" s="390"/>
      <c r="N216" s="390"/>
      <c r="O216" s="390"/>
      <c r="P216" s="390"/>
      <c r="Q216" s="391"/>
    </row>
    <row r="217" spans="1:17" ht="15.75" customHeight="1" thickBot="1">
      <c r="A217" s="392"/>
      <c r="B217" s="393"/>
      <c r="C217" s="393"/>
      <c r="D217" s="393"/>
      <c r="E217" s="393"/>
      <c r="F217" s="393"/>
      <c r="G217" s="393"/>
      <c r="H217" s="393"/>
      <c r="I217" s="393"/>
      <c r="J217" s="393"/>
      <c r="K217" s="393"/>
      <c r="L217" s="393"/>
      <c r="M217" s="393"/>
      <c r="N217" s="393"/>
      <c r="O217" s="393"/>
      <c r="P217" s="393"/>
      <c r="Q217" s="394"/>
    </row>
    <row r="218" spans="1:17" ht="11.25" customHeight="1">
      <c r="A218" s="23"/>
      <c r="B218" s="23"/>
      <c r="C218" s="23"/>
      <c r="D218" s="23"/>
      <c r="E218" s="23"/>
      <c r="F218" s="23"/>
      <c r="G218" s="23"/>
      <c r="H218" s="23"/>
      <c r="I218" s="23"/>
      <c r="J218" s="23"/>
      <c r="K218" s="23"/>
      <c r="L218" s="23"/>
      <c r="M218" s="23"/>
      <c r="N218" s="23"/>
      <c r="O218" s="23"/>
      <c r="P218" s="23"/>
      <c r="Q218" s="23"/>
    </row>
    <row r="219" spans="1:17" ht="11.25" customHeight="1">
      <c r="A219" s="23"/>
      <c r="B219" s="23"/>
      <c r="C219" s="23"/>
      <c r="D219" s="23"/>
      <c r="E219" s="23"/>
      <c r="F219" s="23"/>
      <c r="G219" s="23"/>
      <c r="H219" s="23"/>
      <c r="I219" s="23"/>
      <c r="J219" s="23"/>
      <c r="K219" s="23"/>
      <c r="L219" s="23"/>
      <c r="M219" s="23"/>
      <c r="N219" s="23"/>
      <c r="O219" s="23"/>
      <c r="P219" s="23"/>
      <c r="Q219" s="23"/>
    </row>
    <row r="220" spans="1:17" ht="15.75" customHeight="1">
      <c r="A220" s="214" t="s">
        <v>21</v>
      </c>
      <c r="B220" s="215"/>
      <c r="C220" s="215"/>
      <c r="D220" s="215"/>
      <c r="E220" s="216"/>
      <c r="F220" s="10"/>
      <c r="G220" s="10"/>
      <c r="H220" s="10"/>
      <c r="I220" s="10"/>
      <c r="J220" s="10"/>
    </row>
    <row r="221" spans="1:17" ht="15.75" customHeight="1" thickBot="1">
      <c r="A221" s="217" t="s">
        <v>23</v>
      </c>
      <c r="B221" s="217"/>
      <c r="C221" s="217"/>
      <c r="D221" s="496" t="s">
        <v>106</v>
      </c>
      <c r="E221" s="497"/>
      <c r="J221" s="203" t="s">
        <v>3</v>
      </c>
      <c r="K221" s="203"/>
      <c r="L221">
        <v>110</v>
      </c>
    </row>
    <row r="222" spans="1:17" ht="15.75" customHeight="1">
      <c r="A222" s="386" t="s">
        <v>105</v>
      </c>
      <c r="B222" s="286"/>
      <c r="C222" s="286"/>
      <c r="D222" s="286"/>
      <c r="E222" s="286"/>
      <c r="F222" s="286"/>
      <c r="G222" s="286"/>
      <c r="H222" s="286"/>
      <c r="I222" s="286"/>
      <c r="J222" s="286"/>
      <c r="K222" s="286"/>
      <c r="L222" s="286"/>
      <c r="M222" s="286"/>
      <c r="N222" s="286"/>
      <c r="O222" s="286"/>
      <c r="P222" s="286"/>
      <c r="Q222" s="410"/>
    </row>
    <row r="223" spans="1:17" ht="15.75" customHeight="1">
      <c r="A223" s="411"/>
      <c r="B223" s="289"/>
      <c r="C223" s="289"/>
      <c r="D223" s="289"/>
      <c r="E223" s="289"/>
      <c r="F223" s="289"/>
      <c r="G223" s="289"/>
      <c r="H223" s="289"/>
      <c r="I223" s="289"/>
      <c r="J223" s="289"/>
      <c r="K223" s="289"/>
      <c r="L223" s="289"/>
      <c r="M223" s="289"/>
      <c r="N223" s="289"/>
      <c r="O223" s="289"/>
      <c r="P223" s="289"/>
      <c r="Q223" s="412"/>
    </row>
    <row r="224" spans="1:17" ht="15.75" customHeight="1" thickBot="1">
      <c r="A224" s="413"/>
      <c r="B224" s="382"/>
      <c r="C224" s="382"/>
      <c r="D224" s="382"/>
      <c r="E224" s="382"/>
      <c r="F224" s="382"/>
      <c r="G224" s="382"/>
      <c r="H224" s="382"/>
      <c r="I224" s="382"/>
      <c r="J224" s="382"/>
      <c r="K224" s="382"/>
      <c r="L224" s="382"/>
      <c r="M224" s="382"/>
      <c r="N224" s="382"/>
      <c r="O224" s="382"/>
      <c r="P224" s="382"/>
      <c r="Q224" s="414"/>
    </row>
    <row r="225" spans="1:17" ht="15.75" customHeight="1">
      <c r="A225" s="220" t="s">
        <v>4</v>
      </c>
      <c r="B225" s="221"/>
      <c r="C225" s="221"/>
      <c r="D225" s="208" t="s">
        <v>36</v>
      </c>
      <c r="E225" s="208" t="s">
        <v>37</v>
      </c>
      <c r="F225" s="208" t="s">
        <v>5</v>
      </c>
      <c r="G225" s="208" t="s">
        <v>6</v>
      </c>
      <c r="H225" s="208" t="s">
        <v>7</v>
      </c>
      <c r="I225" s="208" t="s">
        <v>8</v>
      </c>
      <c r="J225" s="208" t="s">
        <v>9</v>
      </c>
      <c r="K225" s="208"/>
      <c r="L225" s="210" t="s">
        <v>10</v>
      </c>
      <c r="M225" s="210"/>
      <c r="N225" s="210" t="s">
        <v>11</v>
      </c>
      <c r="O225" s="210"/>
      <c r="P225" s="210" t="s">
        <v>12</v>
      </c>
      <c r="Q225" s="212"/>
    </row>
    <row r="226" spans="1:17" ht="15.75" customHeight="1" thickBot="1">
      <c r="A226" s="222"/>
      <c r="B226" s="223"/>
      <c r="C226" s="223"/>
      <c r="D226" s="209"/>
      <c r="E226" s="209"/>
      <c r="F226" s="209"/>
      <c r="G226" s="209"/>
      <c r="H226" s="209"/>
      <c r="I226" s="209"/>
      <c r="J226" s="209"/>
      <c r="K226" s="209"/>
      <c r="L226" s="211"/>
      <c r="M226" s="211"/>
      <c r="N226" s="211"/>
      <c r="O226" s="211"/>
      <c r="P226" s="211"/>
      <c r="Q226" s="213"/>
    </row>
    <row r="227" spans="1:17" ht="15.75" customHeight="1" thickBot="1">
      <c r="A227" s="228" t="s">
        <v>20</v>
      </c>
      <c r="B227" s="229"/>
      <c r="C227" s="229"/>
      <c r="D227" s="229"/>
      <c r="E227" s="229"/>
      <c r="F227" s="229"/>
      <c r="G227" s="229"/>
      <c r="H227" s="229"/>
      <c r="I227" s="229"/>
      <c r="J227" s="229"/>
      <c r="K227" s="229"/>
      <c r="L227" s="229"/>
      <c r="M227" s="229"/>
      <c r="N227" s="229"/>
      <c r="O227" s="113"/>
      <c r="P227" s="407"/>
      <c r="Q227" s="408"/>
    </row>
    <row r="228" spans="1:17" ht="15.75" customHeight="1">
      <c r="A228" s="48" t="s">
        <v>92</v>
      </c>
      <c r="B228" s="19" t="str">
        <f>IF(A228="","","～")</f>
        <v>～</v>
      </c>
      <c r="C228" s="48" t="s">
        <v>90</v>
      </c>
      <c r="D228" s="12">
        <v>12</v>
      </c>
      <c r="E228" s="8">
        <f>IF(A228="","",ROUND(D228/60,2))</f>
        <v>0.2</v>
      </c>
      <c r="F228" s="7">
        <v>13</v>
      </c>
      <c r="G228" s="9">
        <f>IF(F228="","",ROUND(D228/1000/60/((F228/1000)^2*PI()/4),2))</f>
        <v>1.51</v>
      </c>
      <c r="H228" s="9">
        <f>IF(I228="","",ROUND(J228/I228*1000,0))</f>
        <v>229</v>
      </c>
      <c r="I228" s="7">
        <v>4.5</v>
      </c>
      <c r="J228" s="230">
        <f>IF(F228="","",ROUND(IF(F228&lt;=50,(0.0126+((0.01739-0.1087*(F228/1000))/(G228)^(1/2)))*(I228/(F228/1000))*(G228^2/(2*9.8)),10.666*$L$167^(-1.85)*(F228/1000)^(-4.87)*(D228/(1000*60))^1.85*I228),3))</f>
        <v>1.0309999999999999</v>
      </c>
      <c r="K228" s="230"/>
      <c r="L228" s="416">
        <v>1.5</v>
      </c>
      <c r="M228" s="417"/>
      <c r="N228" s="365">
        <v>3</v>
      </c>
      <c r="O228" s="365"/>
      <c r="P228" s="206">
        <f t="shared" ref="P228:P232" si="30">IF(A228="","",J228+L228+N228)</f>
        <v>5.5309999999999997</v>
      </c>
      <c r="Q228" s="206"/>
    </row>
    <row r="229" spans="1:17" ht="15.75" customHeight="1">
      <c r="A229" s="49"/>
      <c r="B229" s="13" t="str">
        <f t="shared" ref="B229:B232" si="31">IF(A229="","","～")</f>
        <v/>
      </c>
      <c r="C229" s="49"/>
      <c r="D229" s="6" t="str">
        <f>IF(A229="","",$D228)</f>
        <v/>
      </c>
      <c r="E229" s="6" t="str">
        <f t="shared" ref="E229:E232" si="32">IF(A229="","",ROUND(D229/60,2))</f>
        <v/>
      </c>
      <c r="F229" s="5"/>
      <c r="G229" s="11" t="str">
        <f t="shared" ref="G229:G232" si="33">IF(F229="","",ROUND(D229/1000/60/((F229/1000)^2*PI()/4),2))</f>
        <v/>
      </c>
      <c r="H229" s="11" t="str">
        <f t="shared" ref="H229:H232" si="34">IF(I229="","",ROUND(J229/I229*1000,0))</f>
        <v/>
      </c>
      <c r="I229" s="5"/>
      <c r="J229" s="242" t="str">
        <f t="shared" ref="J229:J232" si="35">IF(F229="","",ROUND(IF(F229&lt;=50,(0.0126+((0.01739-0.1087*(F229/1000))/(G229)^(1/2)))*(I229/(F229/1000))*(G229^2/(2*9.8)),10.666*$L$169^(-1.85)*(F229/1000)^(-4.87)*(D229/(1000*60))^1.85*I229),3))</f>
        <v/>
      </c>
      <c r="K229" s="242"/>
      <c r="L229" s="358"/>
      <c r="M229" s="358"/>
      <c r="N229" s="358"/>
      <c r="O229" s="358"/>
      <c r="P229" s="141" t="str">
        <f t="shared" si="30"/>
        <v/>
      </c>
      <c r="Q229" s="141"/>
    </row>
    <row r="230" spans="1:17" ht="15.75" customHeight="1">
      <c r="A230" s="49"/>
      <c r="B230" s="13" t="str">
        <f t="shared" si="31"/>
        <v/>
      </c>
      <c r="C230" s="49"/>
      <c r="D230" s="6" t="str">
        <f t="shared" ref="D230:D232" si="36">IF(A230="","",$D229)</f>
        <v/>
      </c>
      <c r="E230" s="6" t="str">
        <f t="shared" si="32"/>
        <v/>
      </c>
      <c r="F230" s="5"/>
      <c r="G230" s="11" t="str">
        <f t="shared" si="33"/>
        <v/>
      </c>
      <c r="H230" s="11" t="str">
        <f t="shared" si="34"/>
        <v/>
      </c>
      <c r="I230" s="5"/>
      <c r="J230" s="242" t="str">
        <f t="shared" si="35"/>
        <v/>
      </c>
      <c r="K230" s="242"/>
      <c r="L230" s="358"/>
      <c r="M230" s="358"/>
      <c r="N230" s="358"/>
      <c r="O230" s="358"/>
      <c r="P230" s="141" t="str">
        <f t="shared" si="30"/>
        <v/>
      </c>
      <c r="Q230" s="141"/>
    </row>
    <row r="231" spans="1:17" ht="15.75" customHeight="1">
      <c r="A231" s="49"/>
      <c r="B231" s="13" t="str">
        <f t="shared" si="31"/>
        <v/>
      </c>
      <c r="C231" s="49"/>
      <c r="D231" s="6" t="str">
        <f t="shared" si="36"/>
        <v/>
      </c>
      <c r="E231" s="6" t="str">
        <f t="shared" si="32"/>
        <v/>
      </c>
      <c r="F231" s="5"/>
      <c r="G231" s="11" t="str">
        <f t="shared" si="33"/>
        <v/>
      </c>
      <c r="H231" s="11" t="str">
        <f t="shared" si="34"/>
        <v/>
      </c>
      <c r="I231" s="5"/>
      <c r="J231" s="242" t="str">
        <f t="shared" si="35"/>
        <v/>
      </c>
      <c r="K231" s="242"/>
      <c r="L231" s="358"/>
      <c r="M231" s="358"/>
      <c r="N231" s="358"/>
      <c r="O231" s="358"/>
      <c r="P231" s="141" t="str">
        <f t="shared" si="30"/>
        <v/>
      </c>
      <c r="Q231" s="141"/>
    </row>
    <row r="232" spans="1:17" ht="15.75" customHeight="1">
      <c r="A232" s="49"/>
      <c r="B232" s="13" t="str">
        <f t="shared" si="31"/>
        <v/>
      </c>
      <c r="C232" s="49"/>
      <c r="D232" s="6" t="str">
        <f t="shared" si="36"/>
        <v/>
      </c>
      <c r="E232" s="6" t="str">
        <f t="shared" si="32"/>
        <v/>
      </c>
      <c r="F232" s="5"/>
      <c r="G232" s="11" t="str">
        <f t="shared" si="33"/>
        <v/>
      </c>
      <c r="H232" s="11" t="str">
        <f t="shared" si="34"/>
        <v/>
      </c>
      <c r="I232" s="5"/>
      <c r="J232" s="242" t="str">
        <f t="shared" si="35"/>
        <v/>
      </c>
      <c r="K232" s="242"/>
      <c r="L232" s="358"/>
      <c r="M232" s="358"/>
      <c r="N232" s="358"/>
      <c r="O232" s="358"/>
      <c r="P232" s="141" t="str">
        <f t="shared" si="30"/>
        <v/>
      </c>
      <c r="Q232" s="141"/>
    </row>
    <row r="233" spans="1:17" ht="15.75" customHeight="1" thickBot="1">
      <c r="A233" s="199" t="s">
        <v>13</v>
      </c>
      <c r="B233" s="225"/>
      <c r="C233" s="225"/>
      <c r="D233" s="225"/>
      <c r="E233" s="225"/>
      <c r="F233" s="225"/>
      <c r="G233" s="225"/>
      <c r="H233" s="225"/>
      <c r="I233" s="200"/>
      <c r="J233" s="199">
        <f>SUM(J228:K232)</f>
        <v>1.0309999999999999</v>
      </c>
      <c r="K233" s="200"/>
      <c r="L233" s="199">
        <f>SUM(L228:M232)</f>
        <v>1.5</v>
      </c>
      <c r="M233" s="200"/>
      <c r="N233" s="199">
        <f>SUM(N228:O232)</f>
        <v>3</v>
      </c>
      <c r="O233" s="200"/>
      <c r="P233" s="201">
        <f>SUM(P227:Q232)</f>
        <v>5.5309999999999997</v>
      </c>
      <c r="Q233" s="201"/>
    </row>
    <row r="234" spans="1:17" ht="15.75" customHeight="1">
      <c r="A234" s="162" t="s">
        <v>14</v>
      </c>
      <c r="B234" s="162"/>
      <c r="C234" s="163"/>
      <c r="D234" s="167" t="s">
        <v>36</v>
      </c>
      <c r="E234" s="167" t="s">
        <v>37</v>
      </c>
      <c r="F234" s="169" t="s">
        <v>5</v>
      </c>
      <c r="G234" s="171" t="s">
        <v>6</v>
      </c>
      <c r="H234" s="173"/>
      <c r="I234" s="174"/>
      <c r="J234" s="179" t="s">
        <v>58</v>
      </c>
      <c r="K234" s="180"/>
      <c r="L234" s="183"/>
      <c r="M234" s="184"/>
      <c r="N234" s="184"/>
      <c r="O234" s="184"/>
      <c r="P234" s="184"/>
      <c r="Q234" s="185"/>
    </row>
    <row r="235" spans="1:17" ht="15.75" customHeight="1" thickBot="1">
      <c r="A235" s="165"/>
      <c r="B235" s="165"/>
      <c r="C235" s="166"/>
      <c r="D235" s="168"/>
      <c r="E235" s="168"/>
      <c r="F235" s="170"/>
      <c r="G235" s="172"/>
      <c r="H235" s="175"/>
      <c r="I235" s="176"/>
      <c r="J235" s="181"/>
      <c r="K235" s="182"/>
      <c r="L235" s="186"/>
      <c r="M235" s="187"/>
      <c r="N235" s="187"/>
      <c r="O235" s="187"/>
      <c r="P235" s="187"/>
      <c r="Q235" s="188"/>
    </row>
    <row r="236" spans="1:17" ht="15.75" customHeight="1">
      <c r="A236" s="396"/>
      <c r="B236" s="396"/>
      <c r="C236" s="396"/>
      <c r="D236" s="8" t="str">
        <f>IF(A236="","",D228)</f>
        <v/>
      </c>
      <c r="E236" s="8" t="str">
        <f t="shared" ref="E236:E239" si="37">IF(A236="","",ROUND(D236/60,2))</f>
        <v/>
      </c>
      <c r="F236" s="7"/>
      <c r="G236" s="14" t="str">
        <f t="shared" ref="G236:G239" si="38">IF(F236="","",ROUND(D236/1000/60/((F236/1000)^2*PI()/4),2))</f>
        <v/>
      </c>
      <c r="H236" s="175"/>
      <c r="I236" s="176"/>
      <c r="J236" s="397"/>
      <c r="K236" s="398"/>
      <c r="L236" s="186"/>
      <c r="M236" s="187"/>
      <c r="N236" s="187"/>
      <c r="O236" s="187"/>
      <c r="P236" s="187"/>
      <c r="Q236" s="188"/>
    </row>
    <row r="237" spans="1:17" ht="15.75" customHeight="1">
      <c r="A237" s="400"/>
      <c r="B237" s="400"/>
      <c r="C237" s="400"/>
      <c r="D237" s="6" t="str">
        <f>IF(A237="","",D228)</f>
        <v/>
      </c>
      <c r="E237" s="6" t="str">
        <f t="shared" si="37"/>
        <v/>
      </c>
      <c r="F237" s="5"/>
      <c r="G237" s="15" t="str">
        <f t="shared" si="38"/>
        <v/>
      </c>
      <c r="H237" s="175"/>
      <c r="I237" s="176"/>
      <c r="J237" s="401"/>
      <c r="K237" s="402"/>
      <c r="L237" s="186"/>
      <c r="M237" s="187"/>
      <c r="N237" s="187"/>
      <c r="O237" s="187"/>
      <c r="P237" s="187"/>
      <c r="Q237" s="188"/>
    </row>
    <row r="238" spans="1:17" ht="15.75" customHeight="1">
      <c r="A238" s="400"/>
      <c r="B238" s="400"/>
      <c r="C238" s="400"/>
      <c r="D238" s="6" t="str">
        <f>IF(A238="","",D228)</f>
        <v/>
      </c>
      <c r="E238" s="6" t="str">
        <f t="shared" si="37"/>
        <v/>
      </c>
      <c r="F238" s="5"/>
      <c r="G238" s="15" t="str">
        <f t="shared" si="38"/>
        <v/>
      </c>
      <c r="H238" s="175"/>
      <c r="I238" s="176"/>
      <c r="J238" s="401"/>
      <c r="K238" s="402"/>
      <c r="L238" s="186"/>
      <c r="M238" s="187"/>
      <c r="N238" s="187"/>
      <c r="O238" s="187"/>
      <c r="P238" s="187"/>
      <c r="Q238" s="188"/>
    </row>
    <row r="239" spans="1:17" ht="15.75" customHeight="1" thickBot="1">
      <c r="A239" s="400"/>
      <c r="B239" s="400"/>
      <c r="C239" s="400"/>
      <c r="D239" s="6" t="str">
        <f>IF(A239="","",D228)</f>
        <v/>
      </c>
      <c r="E239" s="6" t="str">
        <f t="shared" si="37"/>
        <v/>
      </c>
      <c r="F239" s="5"/>
      <c r="G239" s="15" t="str">
        <f t="shared" si="38"/>
        <v/>
      </c>
      <c r="H239" s="177"/>
      <c r="I239" s="178"/>
      <c r="J239" s="401"/>
      <c r="K239" s="402"/>
      <c r="L239" s="186"/>
      <c r="M239" s="187"/>
      <c r="N239" s="187"/>
      <c r="O239" s="187"/>
      <c r="P239" s="187"/>
      <c r="Q239" s="188"/>
    </row>
    <row r="240" spans="1:17" ht="15.75" customHeight="1" thickBot="1">
      <c r="A240" s="478" t="s">
        <v>13</v>
      </c>
      <c r="B240" s="136"/>
      <c r="C240" s="136"/>
      <c r="D240" s="136"/>
      <c r="E240" s="136"/>
      <c r="F240" s="136"/>
      <c r="G240" s="136"/>
      <c r="H240" s="136"/>
      <c r="I240" s="137"/>
      <c r="J240" s="138">
        <f>SUM(J236:J239)</f>
        <v>0</v>
      </c>
      <c r="K240" s="139"/>
      <c r="L240" s="189"/>
      <c r="M240" s="190"/>
      <c r="N240" s="190"/>
      <c r="O240" s="190"/>
      <c r="P240" s="190"/>
      <c r="Q240" s="191"/>
    </row>
    <row r="241" spans="1:17" ht="15.75" customHeight="1" thickBot="1">
      <c r="A241" s="145" t="s">
        <v>19</v>
      </c>
      <c r="B241" s="146"/>
      <c r="C241" s="146"/>
      <c r="D241" s="146"/>
      <c r="E241" s="146"/>
      <c r="F241" s="146"/>
      <c r="G241" s="146"/>
      <c r="H241" s="146"/>
      <c r="I241" s="146"/>
      <c r="J241" s="146" t="str">
        <f>IF(D221="","","給水系統  "&amp;D221)</f>
        <v>給水系統  ⑧～C</v>
      </c>
      <c r="K241" s="146"/>
      <c r="L241" s="146"/>
      <c r="M241" s="146"/>
      <c r="N241" s="147"/>
      <c r="O241" s="148">
        <f>P233+J240</f>
        <v>5.5309999999999997</v>
      </c>
      <c r="P241" s="149"/>
      <c r="Q241" s="150"/>
    </row>
    <row r="242" spans="1:17" ht="15.75" customHeight="1">
      <c r="A242" s="386" t="s">
        <v>118</v>
      </c>
      <c r="B242" s="387"/>
      <c r="C242" s="387"/>
      <c r="D242" s="387"/>
      <c r="E242" s="387"/>
      <c r="F242" s="387"/>
      <c r="G242" s="387"/>
      <c r="H242" s="387"/>
      <c r="I242" s="387"/>
      <c r="J242" s="387"/>
      <c r="K242" s="387"/>
      <c r="L242" s="387"/>
      <c r="M242" s="387"/>
      <c r="N242" s="387"/>
      <c r="O242" s="387"/>
      <c r="P242" s="387"/>
      <c r="Q242" s="388"/>
    </row>
    <row r="243" spans="1:17" ht="15.75" customHeight="1">
      <c r="A243" s="389"/>
      <c r="B243" s="390"/>
      <c r="C243" s="390"/>
      <c r="D243" s="390"/>
      <c r="E243" s="390"/>
      <c r="F243" s="390"/>
      <c r="G243" s="390"/>
      <c r="H243" s="390"/>
      <c r="I243" s="390"/>
      <c r="J243" s="390"/>
      <c r="K243" s="390"/>
      <c r="L243" s="390"/>
      <c r="M243" s="390"/>
      <c r="N243" s="390"/>
      <c r="O243" s="390"/>
      <c r="P243" s="390"/>
      <c r="Q243" s="391"/>
    </row>
    <row r="244" spans="1:17" ht="15.75" customHeight="1" thickBot="1">
      <c r="A244" s="392"/>
      <c r="B244" s="393"/>
      <c r="C244" s="393"/>
      <c r="D244" s="393"/>
      <c r="E244" s="393"/>
      <c r="F244" s="393"/>
      <c r="G244" s="393"/>
      <c r="H244" s="393"/>
      <c r="I244" s="393"/>
      <c r="J244" s="393"/>
      <c r="K244" s="393"/>
      <c r="L244" s="393"/>
      <c r="M244" s="393"/>
      <c r="N244" s="393"/>
      <c r="O244" s="393"/>
      <c r="P244" s="393"/>
      <c r="Q244" s="394"/>
    </row>
    <row r="245" spans="1:17" ht="15.75" customHeight="1">
      <c r="A245" s="27"/>
      <c r="B245" s="27"/>
      <c r="C245" s="27"/>
      <c r="D245" s="27"/>
      <c r="E245" s="27"/>
      <c r="F245" s="27"/>
      <c r="G245" s="27"/>
      <c r="H245" s="27"/>
      <c r="I245" s="27"/>
      <c r="J245" s="27"/>
      <c r="K245" s="27"/>
      <c r="L245" s="27"/>
      <c r="M245" s="27"/>
      <c r="N245" s="27"/>
      <c r="O245" s="27"/>
      <c r="P245" s="27"/>
      <c r="Q245" s="27"/>
    </row>
    <row r="246" spans="1:17" ht="15.75" customHeight="1">
      <c r="A246" s="27"/>
      <c r="B246" s="27"/>
      <c r="C246" s="27"/>
      <c r="D246" s="27"/>
      <c r="E246" s="27"/>
      <c r="F246" s="27"/>
      <c r="G246" s="27"/>
      <c r="H246" s="27"/>
      <c r="I246" s="27"/>
      <c r="J246" s="27"/>
      <c r="K246" s="27"/>
      <c r="L246" s="27"/>
      <c r="M246" s="27"/>
      <c r="N246" s="27"/>
      <c r="O246" s="27"/>
      <c r="P246" s="27"/>
      <c r="Q246" s="27"/>
    </row>
    <row r="247" spans="1:17" ht="15.75" customHeight="1">
      <c r="A247" s="214" t="s">
        <v>21</v>
      </c>
      <c r="B247" s="215"/>
      <c r="C247" s="215"/>
      <c r="D247" s="215"/>
      <c r="E247" s="216"/>
      <c r="F247" s="10"/>
      <c r="G247" s="10"/>
      <c r="H247" s="10"/>
      <c r="I247" s="10"/>
      <c r="J247" s="10"/>
    </row>
    <row r="248" spans="1:17" ht="15.75" customHeight="1" thickBot="1">
      <c r="A248" s="217" t="s">
        <v>23</v>
      </c>
      <c r="B248" s="217"/>
      <c r="C248" s="217"/>
      <c r="D248" s="496" t="s">
        <v>107</v>
      </c>
      <c r="E248" s="497"/>
      <c r="J248" s="203" t="s">
        <v>3</v>
      </c>
      <c r="K248" s="203"/>
      <c r="L248">
        <v>110</v>
      </c>
    </row>
    <row r="249" spans="1:17" ht="15.75" customHeight="1">
      <c r="A249" s="386" t="s">
        <v>119</v>
      </c>
      <c r="B249" s="286"/>
      <c r="C249" s="286"/>
      <c r="D249" s="286"/>
      <c r="E249" s="286"/>
      <c r="F249" s="286"/>
      <c r="G249" s="286"/>
      <c r="H249" s="286"/>
      <c r="I249" s="286"/>
      <c r="J249" s="286"/>
      <c r="K249" s="286"/>
      <c r="L249" s="286"/>
      <c r="M249" s="286"/>
      <c r="N249" s="286"/>
      <c r="O249" s="286"/>
      <c r="P249" s="286"/>
      <c r="Q249" s="410"/>
    </row>
    <row r="250" spans="1:17" ht="15.75" customHeight="1">
      <c r="A250" s="411"/>
      <c r="B250" s="289"/>
      <c r="C250" s="289"/>
      <c r="D250" s="289"/>
      <c r="E250" s="289"/>
      <c r="F250" s="289"/>
      <c r="G250" s="289"/>
      <c r="H250" s="289"/>
      <c r="I250" s="289"/>
      <c r="J250" s="289"/>
      <c r="K250" s="289"/>
      <c r="L250" s="289"/>
      <c r="M250" s="289"/>
      <c r="N250" s="289"/>
      <c r="O250" s="289"/>
      <c r="P250" s="289"/>
      <c r="Q250" s="412"/>
    </row>
    <row r="251" spans="1:17" ht="15.75" customHeight="1" thickBot="1">
      <c r="A251" s="413"/>
      <c r="B251" s="382"/>
      <c r="C251" s="382"/>
      <c r="D251" s="382"/>
      <c r="E251" s="382"/>
      <c r="F251" s="382"/>
      <c r="G251" s="382"/>
      <c r="H251" s="382"/>
      <c r="I251" s="382"/>
      <c r="J251" s="382"/>
      <c r="K251" s="382"/>
      <c r="L251" s="382"/>
      <c r="M251" s="382"/>
      <c r="N251" s="382"/>
      <c r="O251" s="382"/>
      <c r="P251" s="382"/>
      <c r="Q251" s="414"/>
    </row>
    <row r="252" spans="1:17" ht="15.75" customHeight="1">
      <c r="A252" s="220" t="s">
        <v>4</v>
      </c>
      <c r="B252" s="221"/>
      <c r="C252" s="221"/>
      <c r="D252" s="208" t="s">
        <v>36</v>
      </c>
      <c r="E252" s="208" t="s">
        <v>37</v>
      </c>
      <c r="F252" s="208" t="s">
        <v>5</v>
      </c>
      <c r="G252" s="208" t="s">
        <v>6</v>
      </c>
      <c r="H252" s="208" t="s">
        <v>7</v>
      </c>
      <c r="I252" s="208" t="s">
        <v>8</v>
      </c>
      <c r="J252" s="208" t="s">
        <v>9</v>
      </c>
      <c r="K252" s="208"/>
      <c r="L252" s="210" t="s">
        <v>10</v>
      </c>
      <c r="M252" s="210"/>
      <c r="N252" s="210" t="s">
        <v>11</v>
      </c>
      <c r="O252" s="210"/>
      <c r="P252" s="210" t="s">
        <v>12</v>
      </c>
      <c r="Q252" s="212"/>
    </row>
    <row r="253" spans="1:17" ht="15.75" customHeight="1" thickBot="1">
      <c r="A253" s="222"/>
      <c r="B253" s="223"/>
      <c r="C253" s="223"/>
      <c r="D253" s="209"/>
      <c r="E253" s="209"/>
      <c r="F253" s="209"/>
      <c r="G253" s="209"/>
      <c r="H253" s="209"/>
      <c r="I253" s="209"/>
      <c r="J253" s="209"/>
      <c r="K253" s="209"/>
      <c r="L253" s="211"/>
      <c r="M253" s="211"/>
      <c r="N253" s="211"/>
      <c r="O253" s="211"/>
      <c r="P253" s="374"/>
      <c r="Q253" s="418"/>
    </row>
    <row r="254" spans="1:17" ht="15.75" customHeight="1" thickBot="1">
      <c r="A254" s="228" t="s">
        <v>20</v>
      </c>
      <c r="B254" s="229"/>
      <c r="C254" s="229"/>
      <c r="D254" s="229"/>
      <c r="E254" s="229"/>
      <c r="F254" s="184"/>
      <c r="G254" s="229"/>
      <c r="H254" s="229"/>
      <c r="I254" s="229"/>
      <c r="J254" s="229"/>
      <c r="K254" s="229"/>
      <c r="L254" s="229"/>
      <c r="M254" s="229"/>
      <c r="N254" s="229"/>
      <c r="O254" s="229"/>
      <c r="P254" s="494">
        <v>10.31</v>
      </c>
      <c r="Q254" s="495"/>
    </row>
    <row r="255" spans="1:17" ht="15.75" customHeight="1" thickBot="1">
      <c r="A255" s="48" t="s">
        <v>90</v>
      </c>
      <c r="B255" s="19" t="str">
        <f>IF(A255="","","～")</f>
        <v>～</v>
      </c>
      <c r="C255" s="48" t="s">
        <v>50</v>
      </c>
      <c r="D255" s="12">
        <v>44</v>
      </c>
      <c r="E255" s="57">
        <f>IF(A255="","",ROUND(D255/60,2))</f>
        <v>0.73</v>
      </c>
      <c r="F255" s="89">
        <v>25</v>
      </c>
      <c r="G255" s="71">
        <f>IF(F255="","",ROUND(D255/1000/60/((F255/1000)^2*PI()/4),2))</f>
        <v>1.49</v>
      </c>
      <c r="H255" s="9">
        <f>IF(I255="","",ROUND(J255/I255*1000,0))</f>
        <v>112</v>
      </c>
      <c r="I255" s="7">
        <v>14</v>
      </c>
      <c r="J255" s="230">
        <f>IF(F255="","",ROUND(IF(F255&lt;=50,(0.0126+((0.01739-0.1087*(F255/1000))/(G255)^(1/2)))*(I255/(F255/1000))*(G255^2/(2*9.8)),10.666*$L$167^(-1.85)*(F255/1000)^(-4.87)*(D255/(1000*60))^1.85*I255),3))</f>
        <v>1.5620000000000001</v>
      </c>
      <c r="K255" s="230"/>
      <c r="L255" s="416">
        <v>0</v>
      </c>
      <c r="M255" s="417"/>
      <c r="N255" s="365"/>
      <c r="O255" s="365"/>
      <c r="P255" s="206">
        <f t="shared" ref="P255:P259" si="39">IF(A255="","",J255+L255+N255)</f>
        <v>1.5620000000000001</v>
      </c>
      <c r="Q255" s="206"/>
    </row>
    <row r="256" spans="1:17" ht="15.75" customHeight="1" thickBot="1">
      <c r="A256" s="49" t="s">
        <v>50</v>
      </c>
      <c r="B256" s="13" t="str">
        <f t="shared" ref="B256:B259" si="40">IF(A256="","","～")</f>
        <v>～</v>
      </c>
      <c r="C256" s="49" t="s">
        <v>108</v>
      </c>
      <c r="D256" s="6">
        <f>IF(A256="","",$D255)</f>
        <v>44</v>
      </c>
      <c r="E256" s="68">
        <f t="shared" ref="E256:E259" si="41">IF(A256="","",ROUND(D256/60,2))</f>
        <v>0.73</v>
      </c>
      <c r="F256" s="89">
        <v>25</v>
      </c>
      <c r="G256" s="72">
        <f t="shared" ref="G256:G259" si="42">IF(F256="","",ROUND(D256/1000/60/((F256/1000)^2*PI()/4),2))</f>
        <v>1.49</v>
      </c>
      <c r="H256" s="11">
        <f t="shared" ref="H256:H259" si="43">IF(I256="","",ROUND(J256/I256*1000,0))</f>
        <v>112</v>
      </c>
      <c r="I256" s="5">
        <v>4.5</v>
      </c>
      <c r="J256" s="242">
        <f t="shared" ref="J256" si="44">IF(F256="","",ROUND(IF(F256&lt;=50,(0.0126+((0.01739-0.1087*(F256/1000))/(G256)^(1/2)))*(I256/(F256/1000))*(G256^2/(2*9.8)),10.666*$L$167^(-1.85)*(F256/1000)^(-4.87)*(D256/(1000*60))^1.85*I256),3))</f>
        <v>0.502</v>
      </c>
      <c r="K256" s="242"/>
      <c r="L256" s="468">
        <v>1</v>
      </c>
      <c r="M256" s="364"/>
      <c r="N256" s="358"/>
      <c r="O256" s="358"/>
      <c r="P256" s="141">
        <f t="shared" si="39"/>
        <v>1.502</v>
      </c>
      <c r="Q256" s="141"/>
    </row>
    <row r="257" spans="1:17" ht="15.75" customHeight="1">
      <c r="A257" s="49"/>
      <c r="B257" s="13" t="str">
        <f t="shared" si="40"/>
        <v/>
      </c>
      <c r="C257" s="49"/>
      <c r="D257" s="6" t="str">
        <f t="shared" ref="D257:D259" si="45">IF(A257="","",$D256)</f>
        <v/>
      </c>
      <c r="E257" s="6" t="str">
        <f t="shared" si="41"/>
        <v/>
      </c>
      <c r="F257" s="7"/>
      <c r="G257" s="11" t="str">
        <f t="shared" si="42"/>
        <v/>
      </c>
      <c r="H257" s="11" t="str">
        <f t="shared" si="43"/>
        <v/>
      </c>
      <c r="I257" s="5"/>
      <c r="J257" s="242" t="str">
        <f t="shared" ref="J257:J259" si="46">IF(F257="","",ROUND(IF(F257&lt;=50,(0.0126+((0.01739-0.1087*(F257/1000))/(G257)^(1/2)))*(I257/(F257/1000))*(G257^2/(2*9.8)),10.666*$L$169^(-1.85)*(F257/1000)^(-4.87)*(D257/(1000*60))^1.85*I257),3))</f>
        <v/>
      </c>
      <c r="K257" s="242"/>
      <c r="L257" s="358"/>
      <c r="M257" s="358"/>
      <c r="N257" s="358"/>
      <c r="O257" s="358"/>
      <c r="P257" s="141" t="str">
        <f t="shared" si="39"/>
        <v/>
      </c>
      <c r="Q257" s="141"/>
    </row>
    <row r="258" spans="1:17" ht="15.75" customHeight="1">
      <c r="A258" s="49"/>
      <c r="B258" s="13" t="str">
        <f t="shared" si="40"/>
        <v/>
      </c>
      <c r="C258" s="49"/>
      <c r="D258" s="6" t="str">
        <f t="shared" si="45"/>
        <v/>
      </c>
      <c r="E258" s="6" t="str">
        <f t="shared" si="41"/>
        <v/>
      </c>
      <c r="F258" s="5"/>
      <c r="G258" s="11" t="str">
        <f t="shared" si="42"/>
        <v/>
      </c>
      <c r="H258" s="11" t="str">
        <f t="shared" si="43"/>
        <v/>
      </c>
      <c r="I258" s="5"/>
      <c r="J258" s="242" t="str">
        <f t="shared" si="46"/>
        <v/>
      </c>
      <c r="K258" s="242"/>
      <c r="L258" s="358"/>
      <c r="M258" s="358"/>
      <c r="N258" s="358"/>
      <c r="O258" s="358"/>
      <c r="P258" s="141" t="str">
        <f t="shared" si="39"/>
        <v/>
      </c>
      <c r="Q258" s="141"/>
    </row>
    <row r="259" spans="1:17" ht="15.75" customHeight="1">
      <c r="A259" s="49"/>
      <c r="B259" s="13" t="str">
        <f t="shared" si="40"/>
        <v/>
      </c>
      <c r="C259" s="49"/>
      <c r="D259" s="6" t="str">
        <f t="shared" si="45"/>
        <v/>
      </c>
      <c r="E259" s="6" t="str">
        <f t="shared" si="41"/>
        <v/>
      </c>
      <c r="F259" s="5"/>
      <c r="G259" s="11" t="str">
        <f t="shared" si="42"/>
        <v/>
      </c>
      <c r="H259" s="11" t="str">
        <f t="shared" si="43"/>
        <v/>
      </c>
      <c r="I259" s="5"/>
      <c r="J259" s="242" t="str">
        <f t="shared" si="46"/>
        <v/>
      </c>
      <c r="K259" s="242"/>
      <c r="L259" s="358"/>
      <c r="M259" s="358"/>
      <c r="N259" s="358"/>
      <c r="O259" s="358"/>
      <c r="P259" s="141" t="str">
        <f t="shared" si="39"/>
        <v/>
      </c>
      <c r="Q259" s="141"/>
    </row>
    <row r="260" spans="1:17" ht="15.75" customHeight="1" thickBot="1">
      <c r="A260" s="199" t="s">
        <v>13</v>
      </c>
      <c r="B260" s="225"/>
      <c r="C260" s="225"/>
      <c r="D260" s="225"/>
      <c r="E260" s="225"/>
      <c r="F260" s="225"/>
      <c r="G260" s="225"/>
      <c r="H260" s="225"/>
      <c r="I260" s="200"/>
      <c r="J260" s="199">
        <f>SUM(J255:K259)</f>
        <v>2.0640000000000001</v>
      </c>
      <c r="K260" s="200"/>
      <c r="L260" s="199">
        <f>SUM(L255:M259)</f>
        <v>1</v>
      </c>
      <c r="M260" s="200"/>
      <c r="N260" s="199">
        <f>SUM(N255:O259)</f>
        <v>0</v>
      </c>
      <c r="O260" s="200"/>
      <c r="P260" s="201">
        <f>SUM(P254:Q259)</f>
        <v>13.374000000000001</v>
      </c>
      <c r="Q260" s="201"/>
    </row>
    <row r="261" spans="1:17" ht="15.75" customHeight="1">
      <c r="A261" s="162" t="s">
        <v>14</v>
      </c>
      <c r="B261" s="162"/>
      <c r="C261" s="163"/>
      <c r="D261" s="167" t="s">
        <v>36</v>
      </c>
      <c r="E261" s="167" t="s">
        <v>37</v>
      </c>
      <c r="F261" s="169" t="s">
        <v>5</v>
      </c>
      <c r="G261" s="171" t="s">
        <v>6</v>
      </c>
      <c r="H261" s="173"/>
      <c r="I261" s="174"/>
      <c r="J261" s="179" t="s">
        <v>58</v>
      </c>
      <c r="K261" s="180"/>
      <c r="L261" s="484" t="s">
        <v>62</v>
      </c>
      <c r="M261" s="485"/>
      <c r="N261" s="485"/>
      <c r="O261" s="485"/>
      <c r="P261" s="485"/>
      <c r="Q261" s="486"/>
    </row>
    <row r="262" spans="1:17" ht="15.75" customHeight="1" thickBot="1">
      <c r="A262" s="165"/>
      <c r="B262" s="165"/>
      <c r="C262" s="166"/>
      <c r="D262" s="168"/>
      <c r="E262" s="168"/>
      <c r="F262" s="170"/>
      <c r="G262" s="172"/>
      <c r="H262" s="175"/>
      <c r="I262" s="176"/>
      <c r="J262" s="181"/>
      <c r="K262" s="182"/>
      <c r="L262" s="327"/>
      <c r="M262" s="328"/>
      <c r="N262" s="328"/>
      <c r="O262" s="328"/>
      <c r="P262" s="328"/>
      <c r="Q262" s="487"/>
    </row>
    <row r="263" spans="1:17" ht="15.75" customHeight="1">
      <c r="A263" s="396" t="s">
        <v>50</v>
      </c>
      <c r="B263" s="396"/>
      <c r="C263" s="396"/>
      <c r="D263" s="12">
        <v>44</v>
      </c>
      <c r="E263" s="8">
        <f t="shared" ref="E263:E266" si="47">IF(A263="","",ROUND(D263/60,2))</f>
        <v>0.73</v>
      </c>
      <c r="F263" s="7">
        <v>20</v>
      </c>
      <c r="G263" s="14">
        <f t="shared" ref="G263:G266" si="48">IF(F263="","",ROUND(D263/1000/60/((F263/1000)^2*PI()/4),2))</f>
        <v>2.33</v>
      </c>
      <c r="H263" s="175"/>
      <c r="I263" s="176"/>
      <c r="J263" s="312">
        <v>2.6</v>
      </c>
      <c r="K263" s="313"/>
      <c r="L263" s="327"/>
      <c r="M263" s="328"/>
      <c r="N263" s="328"/>
      <c r="O263" s="328"/>
      <c r="P263" s="328"/>
      <c r="Q263" s="487"/>
    </row>
    <row r="264" spans="1:17" ht="15.75" customHeight="1" thickBot="1">
      <c r="A264" s="400" t="s">
        <v>51</v>
      </c>
      <c r="B264" s="400"/>
      <c r="C264" s="400"/>
      <c r="D264" s="47">
        <f>IF(A264="","",D263)</f>
        <v>44</v>
      </c>
      <c r="E264" s="6">
        <f t="shared" si="47"/>
        <v>0.73</v>
      </c>
      <c r="F264" s="79">
        <v>20</v>
      </c>
      <c r="G264" s="15">
        <f t="shared" si="48"/>
        <v>2.33</v>
      </c>
      <c r="H264" s="175"/>
      <c r="I264" s="176"/>
      <c r="J264" s="489">
        <v>2.2999999999999998</v>
      </c>
      <c r="K264" s="490"/>
      <c r="L264" s="327"/>
      <c r="M264" s="328"/>
      <c r="N264" s="328"/>
      <c r="O264" s="328"/>
      <c r="P264" s="328"/>
      <c r="Q264" s="487"/>
    </row>
    <row r="265" spans="1:17" ht="15.75" customHeight="1" thickBot="1">
      <c r="A265" s="400" t="s">
        <v>52</v>
      </c>
      <c r="B265" s="400"/>
      <c r="C265" s="400"/>
      <c r="D265" s="47">
        <f>IF(A265="","",D263)</f>
        <v>44</v>
      </c>
      <c r="E265" s="68">
        <f t="shared" si="47"/>
        <v>0.73</v>
      </c>
      <c r="F265" s="89">
        <v>25</v>
      </c>
      <c r="G265" s="78">
        <f t="shared" si="48"/>
        <v>1.49</v>
      </c>
      <c r="H265" s="175"/>
      <c r="I265" s="319"/>
      <c r="J265" s="491">
        <v>0.95</v>
      </c>
      <c r="K265" s="492"/>
      <c r="L265" s="328"/>
      <c r="M265" s="328"/>
      <c r="N265" s="328"/>
      <c r="O265" s="328"/>
      <c r="P265" s="328"/>
      <c r="Q265" s="487"/>
    </row>
    <row r="266" spans="1:17" ht="15.75" customHeight="1" thickBot="1">
      <c r="A266" s="400" t="s">
        <v>53</v>
      </c>
      <c r="B266" s="400"/>
      <c r="C266" s="400"/>
      <c r="D266" s="47">
        <f>IF(A266="","",D263)</f>
        <v>44</v>
      </c>
      <c r="E266" s="68">
        <f t="shared" si="47"/>
        <v>0.73</v>
      </c>
      <c r="F266" s="89">
        <v>25</v>
      </c>
      <c r="G266" s="78">
        <f t="shared" si="48"/>
        <v>1.49</v>
      </c>
      <c r="H266" s="177"/>
      <c r="I266" s="493"/>
      <c r="J266" s="491">
        <v>0.38</v>
      </c>
      <c r="K266" s="492"/>
      <c r="L266" s="328"/>
      <c r="M266" s="328"/>
      <c r="N266" s="328"/>
      <c r="O266" s="328"/>
      <c r="P266" s="328"/>
      <c r="Q266" s="487"/>
    </row>
    <row r="267" spans="1:17" ht="15.75" customHeight="1" thickBot="1">
      <c r="A267" s="478" t="s">
        <v>13</v>
      </c>
      <c r="B267" s="136"/>
      <c r="C267" s="136"/>
      <c r="D267" s="136"/>
      <c r="E267" s="136"/>
      <c r="F267" s="136"/>
      <c r="G267" s="136"/>
      <c r="H267" s="136"/>
      <c r="I267" s="137"/>
      <c r="J267" s="479">
        <f>SUM(J263:J266)</f>
        <v>6.23</v>
      </c>
      <c r="K267" s="480"/>
      <c r="L267" s="330"/>
      <c r="M267" s="331"/>
      <c r="N267" s="331"/>
      <c r="O267" s="331"/>
      <c r="P267" s="331"/>
      <c r="Q267" s="488"/>
    </row>
    <row r="268" spans="1:17" ht="15.75" customHeight="1" thickBot="1">
      <c r="A268" s="145" t="s">
        <v>19</v>
      </c>
      <c r="B268" s="146"/>
      <c r="C268" s="146"/>
      <c r="D268" s="146"/>
      <c r="E268" s="146"/>
      <c r="F268" s="146"/>
      <c r="G268" s="146"/>
      <c r="H268" s="146"/>
      <c r="I268" s="146"/>
      <c r="J268" s="146" t="str">
        <f>IF(D248="","","給水系統  "&amp;D248)</f>
        <v>給水系統  C～E</v>
      </c>
      <c r="K268" s="146"/>
      <c r="L268" s="146"/>
      <c r="M268" s="146"/>
      <c r="N268" s="147"/>
      <c r="O268" s="481">
        <f>P260+J267</f>
        <v>19.603999999999999</v>
      </c>
      <c r="P268" s="482"/>
      <c r="Q268" s="483"/>
    </row>
    <row r="269" spans="1:17" ht="15.75" customHeight="1">
      <c r="A269" s="386" t="s">
        <v>109</v>
      </c>
      <c r="B269" s="286"/>
      <c r="C269" s="286"/>
      <c r="D269" s="286"/>
      <c r="E269" s="286"/>
      <c r="F269" s="286"/>
      <c r="G269" s="286"/>
      <c r="H269" s="286"/>
      <c r="I269" s="286"/>
      <c r="J269" s="286"/>
      <c r="K269" s="286"/>
      <c r="L269" s="286"/>
      <c r="M269" s="286"/>
      <c r="N269" s="286"/>
      <c r="O269" s="286"/>
      <c r="P269" s="286"/>
      <c r="Q269" s="410"/>
    </row>
    <row r="270" spans="1:17" ht="15.75" customHeight="1">
      <c r="A270" s="411"/>
      <c r="B270" s="289"/>
      <c r="C270" s="289"/>
      <c r="D270" s="289"/>
      <c r="E270" s="289"/>
      <c r="F270" s="289"/>
      <c r="G270" s="289"/>
      <c r="H270" s="289"/>
      <c r="I270" s="289"/>
      <c r="J270" s="289"/>
      <c r="K270" s="289"/>
      <c r="L270" s="289"/>
      <c r="M270" s="289"/>
      <c r="N270" s="289"/>
      <c r="O270" s="289"/>
      <c r="P270" s="289"/>
      <c r="Q270" s="412"/>
    </row>
    <row r="271" spans="1:17" ht="15.75" customHeight="1">
      <c r="A271" s="411"/>
      <c r="B271" s="289"/>
      <c r="C271" s="289"/>
      <c r="D271" s="289"/>
      <c r="E271" s="289"/>
      <c r="F271" s="289"/>
      <c r="G271" s="289"/>
      <c r="H271" s="289"/>
      <c r="I271" s="289"/>
      <c r="J271" s="289"/>
      <c r="K271" s="289"/>
      <c r="L271" s="289"/>
      <c r="M271" s="289"/>
      <c r="N271" s="289"/>
      <c r="O271" s="289"/>
      <c r="P271" s="289"/>
      <c r="Q271" s="412"/>
    </row>
    <row r="272" spans="1:17" ht="15.75" customHeight="1">
      <c r="A272" s="411"/>
      <c r="B272" s="289"/>
      <c r="C272" s="289"/>
      <c r="D272" s="289"/>
      <c r="E272" s="289"/>
      <c r="F272" s="289"/>
      <c r="G272" s="289"/>
      <c r="H272" s="289"/>
      <c r="I272" s="289"/>
      <c r="J272" s="289"/>
      <c r="K272" s="289"/>
      <c r="L272" s="289"/>
      <c r="M272" s="289"/>
      <c r="N272" s="289"/>
      <c r="O272" s="289"/>
      <c r="P272" s="289"/>
      <c r="Q272" s="412"/>
    </row>
    <row r="273" spans="1:17" ht="15.75" customHeight="1" thickBot="1">
      <c r="A273" s="413"/>
      <c r="B273" s="382"/>
      <c r="C273" s="382"/>
      <c r="D273" s="382"/>
      <c r="E273" s="382"/>
      <c r="F273" s="382"/>
      <c r="G273" s="382"/>
      <c r="H273" s="382"/>
      <c r="I273" s="382"/>
      <c r="J273" s="382"/>
      <c r="K273" s="382"/>
      <c r="L273" s="382"/>
      <c r="M273" s="382"/>
      <c r="N273" s="382"/>
      <c r="O273" s="382"/>
      <c r="P273" s="382"/>
      <c r="Q273" s="414"/>
    </row>
    <row r="274" spans="1:17" ht="15.75" customHeight="1">
      <c r="A274" s="39"/>
      <c r="B274" s="39"/>
      <c r="C274" s="39"/>
      <c r="D274" s="39"/>
      <c r="E274" s="39"/>
      <c r="F274" s="39"/>
      <c r="G274" s="39"/>
      <c r="H274" s="39"/>
      <c r="I274" s="39"/>
      <c r="J274" s="39"/>
      <c r="K274" s="39"/>
      <c r="L274" s="39"/>
      <c r="M274" s="39"/>
      <c r="N274" s="39"/>
      <c r="O274" s="39"/>
      <c r="P274" s="39"/>
      <c r="Q274" s="39"/>
    </row>
    <row r="275" spans="1:17" ht="15.75" customHeight="1">
      <c r="A275" s="39"/>
      <c r="B275" s="39"/>
      <c r="C275" s="39"/>
      <c r="D275" s="39"/>
      <c r="E275" s="39"/>
      <c r="F275" s="39"/>
      <c r="G275" s="39"/>
      <c r="H275" s="39"/>
      <c r="I275" s="39"/>
      <c r="J275" s="39"/>
      <c r="K275" s="39"/>
      <c r="L275" s="39"/>
      <c r="M275" s="39"/>
      <c r="N275" s="39"/>
      <c r="O275" s="39"/>
      <c r="P275" s="39"/>
      <c r="Q275" s="39"/>
    </row>
    <row r="276" spans="1:17" ht="15.75" customHeight="1">
      <c r="A276" s="39"/>
      <c r="B276" s="39"/>
      <c r="C276" s="39"/>
      <c r="D276" s="39"/>
      <c r="E276" s="39"/>
      <c r="F276" s="39"/>
      <c r="G276" s="39"/>
      <c r="H276" s="39"/>
      <c r="I276" s="39"/>
      <c r="J276" s="39"/>
      <c r="K276" s="39"/>
      <c r="L276" s="39"/>
      <c r="M276" s="39"/>
      <c r="N276" s="39"/>
      <c r="O276" s="39"/>
      <c r="P276" s="39"/>
      <c r="Q276" s="39"/>
    </row>
    <row r="277" spans="1:17" ht="15.75" customHeight="1">
      <c r="A277" s="39"/>
      <c r="B277" s="39"/>
      <c r="C277" s="39"/>
      <c r="D277" s="39"/>
      <c r="E277" s="39"/>
      <c r="F277" s="39"/>
      <c r="G277" s="39"/>
      <c r="H277" s="39"/>
      <c r="I277" s="39"/>
      <c r="J277" s="39"/>
      <c r="K277" s="39"/>
      <c r="L277" s="357" t="s">
        <v>120</v>
      </c>
      <c r="M277" s="357"/>
      <c r="N277" s="357"/>
      <c r="O277" s="357"/>
      <c r="P277" s="357"/>
      <c r="Q277" s="357"/>
    </row>
    <row r="278" spans="1:17" ht="15.75" customHeight="1">
      <c r="A278" s="39"/>
      <c r="B278" s="39"/>
      <c r="C278" s="39"/>
      <c r="D278" s="39"/>
      <c r="E278" s="39"/>
      <c r="F278" s="39"/>
      <c r="G278" s="39"/>
      <c r="H278" s="39"/>
      <c r="I278" s="39"/>
      <c r="J278" s="39"/>
      <c r="K278" s="39"/>
      <c r="L278" s="357"/>
      <c r="M278" s="357"/>
      <c r="N278" s="357"/>
      <c r="O278" s="357"/>
      <c r="P278" s="357"/>
      <c r="Q278" s="357"/>
    </row>
    <row r="279" spans="1:17" s="67" customFormat="1" ht="15.75" customHeight="1">
      <c r="A279" s="39"/>
      <c r="B279" s="39"/>
      <c r="C279" s="39"/>
      <c r="D279" s="39"/>
      <c r="E279" s="39"/>
      <c r="F279" s="39"/>
      <c r="G279" s="39"/>
      <c r="H279" s="39"/>
      <c r="I279" s="39"/>
      <c r="J279" s="39"/>
      <c r="K279" s="39"/>
      <c r="L279" s="357"/>
      <c r="M279" s="357"/>
      <c r="N279" s="357"/>
      <c r="O279" s="357"/>
      <c r="P279" s="357"/>
      <c r="Q279" s="357"/>
    </row>
    <row r="280" spans="1:17" ht="15.75" customHeight="1">
      <c r="A280" s="39"/>
      <c r="B280" s="39"/>
      <c r="C280" s="39"/>
      <c r="D280" s="39"/>
      <c r="E280" s="39"/>
      <c r="F280" s="39"/>
      <c r="G280" s="39"/>
      <c r="H280" s="39"/>
      <c r="I280" s="39"/>
      <c r="J280" s="39"/>
      <c r="K280" s="39"/>
      <c r="L280" s="357"/>
      <c r="M280" s="357"/>
      <c r="N280" s="357"/>
      <c r="O280" s="357"/>
      <c r="P280" s="357"/>
      <c r="Q280" s="357"/>
    </row>
    <row r="281" spans="1:17" ht="15.75" customHeight="1">
      <c r="A281" s="39"/>
      <c r="B281" s="39"/>
      <c r="C281" s="39"/>
      <c r="D281" s="39"/>
      <c r="E281" s="39"/>
      <c r="F281" s="39"/>
      <c r="G281" s="39"/>
      <c r="H281" s="39"/>
      <c r="I281" s="39"/>
      <c r="J281" s="39"/>
      <c r="K281" s="39"/>
      <c r="L281" s="357"/>
      <c r="M281" s="357"/>
      <c r="N281" s="357"/>
      <c r="O281" s="357"/>
      <c r="P281" s="357"/>
      <c r="Q281" s="357"/>
    </row>
    <row r="282" spans="1:17" ht="15.75" customHeight="1">
      <c r="A282" s="39"/>
      <c r="B282" s="39"/>
      <c r="C282" s="39"/>
      <c r="D282" s="39"/>
      <c r="E282" s="39"/>
      <c r="F282" s="39"/>
      <c r="G282" s="39"/>
      <c r="H282" s="39"/>
      <c r="I282" s="39"/>
      <c r="J282" s="39"/>
      <c r="K282" s="39"/>
      <c r="L282" s="357"/>
      <c r="M282" s="357"/>
      <c r="N282" s="357"/>
      <c r="O282" s="357"/>
      <c r="P282" s="357"/>
      <c r="Q282" s="357"/>
    </row>
    <row r="283" spans="1:17" ht="15.75" customHeight="1">
      <c r="A283" s="39"/>
      <c r="B283" s="39"/>
      <c r="C283" s="39"/>
      <c r="D283" s="39"/>
      <c r="E283" s="39"/>
      <c r="F283" s="39"/>
      <c r="G283" s="39"/>
      <c r="H283" s="39"/>
      <c r="I283" s="39"/>
      <c r="J283" s="39"/>
      <c r="K283" s="39"/>
      <c r="L283" s="39"/>
      <c r="M283" s="39"/>
      <c r="N283" s="39"/>
      <c r="O283" s="39"/>
      <c r="P283" s="39"/>
      <c r="Q283" s="39"/>
    </row>
    <row r="284" spans="1:17" ht="15.75" customHeight="1">
      <c r="A284" s="39"/>
      <c r="B284" s="39"/>
      <c r="C284" s="39"/>
      <c r="D284" s="39"/>
      <c r="E284" s="39"/>
      <c r="F284" s="39"/>
      <c r="G284" s="39"/>
      <c r="H284" s="39"/>
      <c r="I284" s="39"/>
      <c r="J284" s="39"/>
      <c r="K284" s="39"/>
      <c r="L284" s="39"/>
      <c r="M284" s="39"/>
      <c r="N284" s="39"/>
      <c r="O284" s="39"/>
      <c r="P284" s="39"/>
      <c r="Q284" s="39"/>
    </row>
    <row r="285" spans="1:17" ht="15.75" customHeight="1">
      <c r="A285" s="39"/>
      <c r="B285" s="39"/>
      <c r="C285" s="39"/>
      <c r="D285" s="39"/>
      <c r="E285" s="39"/>
      <c r="F285" s="39"/>
      <c r="G285" s="39"/>
      <c r="H285" s="39"/>
      <c r="I285" s="39"/>
      <c r="J285" s="39"/>
      <c r="K285" s="39"/>
      <c r="L285" s="39"/>
      <c r="M285" s="39"/>
      <c r="N285" s="39"/>
      <c r="O285" s="39"/>
      <c r="P285" s="39"/>
      <c r="Q285" s="39"/>
    </row>
    <row r="286" spans="1:17" ht="15.75" customHeight="1">
      <c r="A286" s="39"/>
      <c r="B286" s="39"/>
      <c r="C286" s="39"/>
      <c r="D286" s="39"/>
      <c r="E286" s="39"/>
      <c r="F286" s="39"/>
      <c r="G286" s="39"/>
      <c r="H286" s="39"/>
      <c r="I286" s="39"/>
      <c r="J286" s="39"/>
      <c r="K286" s="39"/>
      <c r="L286" s="39"/>
      <c r="M286" s="39"/>
      <c r="N286" s="39"/>
      <c r="O286" s="39"/>
      <c r="P286" s="39"/>
      <c r="Q286" s="39"/>
    </row>
    <row r="287" spans="1:17" ht="15.75" customHeight="1">
      <c r="A287" s="39"/>
      <c r="B287" s="39"/>
      <c r="C287" s="39"/>
      <c r="D287" s="39"/>
      <c r="E287" s="39"/>
      <c r="F287" s="39"/>
      <c r="G287" s="39"/>
      <c r="H287" s="39"/>
      <c r="I287" s="39"/>
      <c r="J287" s="39"/>
      <c r="K287" s="39"/>
      <c r="L287" s="39"/>
      <c r="M287" s="39"/>
      <c r="N287" s="39"/>
      <c r="O287" s="39"/>
      <c r="P287" s="39"/>
      <c r="Q287" s="39"/>
    </row>
    <row r="288" spans="1:17" ht="15.75" customHeight="1">
      <c r="A288" s="39"/>
      <c r="B288" s="39"/>
      <c r="C288" s="39"/>
      <c r="D288" s="39"/>
      <c r="E288" s="39"/>
      <c r="F288" s="39"/>
      <c r="G288" s="39"/>
      <c r="H288" s="39"/>
      <c r="I288" s="39"/>
      <c r="J288" s="39"/>
      <c r="K288" s="39"/>
      <c r="L288" s="39"/>
      <c r="M288" s="39"/>
      <c r="N288" s="39"/>
      <c r="O288" s="39"/>
      <c r="P288" s="39"/>
      <c r="Q288" s="39"/>
    </row>
    <row r="289" spans="1:22" ht="15.75" customHeight="1">
      <c r="A289" s="39"/>
      <c r="B289" s="39"/>
      <c r="C289" s="39"/>
      <c r="D289" s="39"/>
      <c r="E289" s="39"/>
      <c r="F289" s="39"/>
      <c r="G289" s="39"/>
      <c r="H289" s="39"/>
      <c r="I289" s="39"/>
      <c r="J289" s="39"/>
      <c r="K289" s="39"/>
      <c r="L289" s="39"/>
      <c r="M289" s="39"/>
      <c r="N289" s="39"/>
      <c r="O289" s="39"/>
      <c r="P289" s="39"/>
      <c r="Q289" s="39"/>
    </row>
    <row r="290" spans="1:22" ht="15.75" customHeight="1">
      <c r="A290" s="39"/>
      <c r="B290" s="39"/>
      <c r="C290" s="39"/>
      <c r="D290" s="39"/>
      <c r="E290" s="39"/>
      <c r="F290" s="39"/>
      <c r="G290" s="39"/>
      <c r="H290" s="39"/>
      <c r="I290" s="39"/>
      <c r="J290" s="39"/>
      <c r="K290" s="39"/>
      <c r="L290" s="39"/>
      <c r="M290" s="39"/>
      <c r="N290" s="39"/>
      <c r="O290" s="39"/>
      <c r="P290" s="39"/>
      <c r="Q290" s="39"/>
    </row>
    <row r="291" spans="1:22" ht="15.75" customHeight="1">
      <c r="A291" s="39"/>
      <c r="B291" s="39"/>
      <c r="C291" s="39"/>
      <c r="D291" s="39"/>
      <c r="E291" s="39"/>
      <c r="F291" s="39"/>
      <c r="G291" s="39"/>
      <c r="H291" s="39"/>
      <c r="I291" s="39"/>
      <c r="J291" s="39"/>
      <c r="K291" s="39"/>
      <c r="L291" s="39"/>
      <c r="M291" s="39"/>
      <c r="N291" s="39"/>
      <c r="O291" s="39"/>
      <c r="P291" s="39"/>
      <c r="Q291" s="39"/>
    </row>
    <row r="292" spans="1:22" ht="15.75" customHeight="1">
      <c r="A292" s="39"/>
      <c r="B292" s="39"/>
      <c r="C292" s="39"/>
      <c r="D292" s="39"/>
      <c r="E292" s="39"/>
      <c r="F292" s="39"/>
      <c r="G292" s="39"/>
      <c r="H292" s="39"/>
      <c r="I292" s="39"/>
      <c r="J292" s="39"/>
      <c r="K292" s="39"/>
      <c r="L292" s="39"/>
      <c r="M292" s="39"/>
      <c r="N292" s="39"/>
      <c r="O292" s="39"/>
      <c r="P292" s="39"/>
      <c r="Q292" s="39"/>
    </row>
    <row r="293" spans="1:22" ht="15.75" customHeight="1">
      <c r="A293" s="39"/>
      <c r="B293" s="39"/>
      <c r="C293" s="39"/>
      <c r="D293" s="39"/>
      <c r="E293" s="39"/>
      <c r="F293" s="39"/>
      <c r="G293" s="39"/>
      <c r="H293" s="39"/>
      <c r="I293" s="39"/>
      <c r="J293" s="39"/>
      <c r="K293" s="39"/>
      <c r="L293" s="39"/>
      <c r="M293" s="39"/>
      <c r="N293" s="39"/>
      <c r="O293" s="39"/>
      <c r="P293" s="39"/>
      <c r="Q293" s="39"/>
    </row>
    <row r="294" spans="1:22" ht="15.75" customHeight="1">
      <c r="A294" s="39"/>
      <c r="B294" s="39"/>
      <c r="C294" s="39"/>
      <c r="D294" s="39"/>
      <c r="E294" s="39"/>
      <c r="F294" s="39"/>
      <c r="G294" s="39"/>
      <c r="H294" s="39"/>
      <c r="I294" s="39"/>
      <c r="J294" s="39"/>
      <c r="K294" s="39"/>
      <c r="L294" s="39"/>
      <c r="M294" s="39"/>
      <c r="N294" s="39"/>
      <c r="O294" s="39"/>
      <c r="P294" s="39"/>
      <c r="Q294" s="39"/>
    </row>
    <row r="295" spans="1:22" ht="15.75" customHeight="1">
      <c r="A295" s="39"/>
      <c r="B295" s="39"/>
      <c r="C295" s="39"/>
      <c r="D295" s="39"/>
      <c r="E295" s="39"/>
      <c r="F295" s="39"/>
      <c r="G295" s="39"/>
      <c r="H295" s="39"/>
      <c r="I295" s="39"/>
      <c r="J295" s="39"/>
      <c r="K295" s="39"/>
      <c r="L295" s="39"/>
      <c r="M295" s="39"/>
      <c r="N295" s="39"/>
      <c r="O295" s="39"/>
      <c r="P295" s="39"/>
      <c r="Q295" s="39"/>
      <c r="V295" t="e">
        <f>-※０</f>
        <v>#NAME?</v>
      </c>
    </row>
    <row r="296" spans="1:22" ht="15.75" customHeight="1">
      <c r="A296" s="39"/>
      <c r="B296" s="39"/>
      <c r="C296" s="39"/>
      <c r="D296" s="39"/>
      <c r="E296" s="39"/>
      <c r="F296" s="39"/>
      <c r="G296" s="39"/>
      <c r="H296" s="39"/>
      <c r="I296" s="39"/>
      <c r="J296" s="39"/>
      <c r="K296" s="39"/>
      <c r="L296" s="39"/>
      <c r="M296" s="39"/>
      <c r="N296" s="39"/>
      <c r="O296" s="39"/>
      <c r="P296" s="39"/>
      <c r="Q296" s="39"/>
    </row>
    <row r="297" spans="1:22" ht="15.75" customHeight="1">
      <c r="A297" s="39"/>
      <c r="B297" s="39"/>
      <c r="C297" s="39"/>
      <c r="D297" s="39"/>
      <c r="E297" s="39"/>
      <c r="F297" s="39"/>
      <c r="G297" s="39"/>
      <c r="H297" s="39"/>
      <c r="I297" s="39"/>
      <c r="J297" s="39"/>
      <c r="K297" s="39"/>
      <c r="L297" s="39"/>
      <c r="M297" s="39"/>
      <c r="N297" s="39"/>
      <c r="O297" s="39"/>
      <c r="P297" s="39"/>
      <c r="Q297" s="39"/>
    </row>
    <row r="298" spans="1:22" ht="11.25" customHeight="1">
      <c r="A298" s="23"/>
      <c r="B298" s="23"/>
      <c r="C298" s="23"/>
      <c r="D298" s="23"/>
      <c r="E298" s="23"/>
      <c r="F298" s="23"/>
      <c r="G298" s="23"/>
      <c r="H298" s="23"/>
      <c r="I298" s="23"/>
      <c r="J298" s="23"/>
      <c r="K298" s="23"/>
      <c r="L298" s="23"/>
      <c r="M298" s="23"/>
      <c r="N298" s="23"/>
      <c r="O298" s="23"/>
      <c r="P298" s="23"/>
      <c r="Q298" s="23"/>
    </row>
    <row r="299" spans="1:22" ht="24.75" customHeight="1">
      <c r="A299" s="4" t="s">
        <v>82</v>
      </c>
      <c r="B299" s="4"/>
    </row>
    <row r="300" spans="1:22" ht="24.75" customHeight="1" thickBot="1">
      <c r="A300" s="4"/>
      <c r="B300" s="4"/>
    </row>
    <row r="301" spans="1:22" ht="15.75" customHeight="1" thickBot="1">
      <c r="A301" s="4"/>
      <c r="B301" s="108" t="s">
        <v>74</v>
      </c>
      <c r="C301" s="108"/>
      <c r="D301" s="108"/>
      <c r="E301" s="108"/>
      <c r="F301" s="338"/>
      <c r="G301" s="339">
        <v>19.600000000000001</v>
      </c>
      <c r="H301" s="340"/>
      <c r="I301" t="s">
        <v>75</v>
      </c>
    </row>
    <row r="302" spans="1:22" ht="15.75" customHeight="1" thickBot="1">
      <c r="A302" s="4"/>
      <c r="B302" s="4"/>
    </row>
    <row r="303" spans="1:22" ht="15.75" customHeight="1" thickBot="1">
      <c r="A303" s="4"/>
      <c r="B303" s="108" t="s">
        <v>77</v>
      </c>
      <c r="C303" s="108"/>
      <c r="D303" s="108"/>
      <c r="E303" s="108"/>
      <c r="F303" s="109"/>
      <c r="G303" s="112">
        <f>F10</f>
        <v>0.21</v>
      </c>
      <c r="H303" s="113"/>
      <c r="I303" s="46" t="s">
        <v>76</v>
      </c>
      <c r="J303" s="114">
        <f>ROUND(G303*102,1)</f>
        <v>21.4</v>
      </c>
      <c r="K303" s="115"/>
      <c r="L303" t="s">
        <v>75</v>
      </c>
    </row>
    <row r="304" spans="1:22" ht="15.75" customHeight="1">
      <c r="A304" s="4"/>
      <c r="B304" s="4"/>
    </row>
    <row r="305" spans="1:17" ht="15.75" customHeight="1">
      <c r="A305" s="4"/>
      <c r="B305" s="116" t="s">
        <v>78</v>
      </c>
      <c r="C305" s="116"/>
      <c r="D305" s="116"/>
      <c r="E305" s="116"/>
      <c r="F305" s="36" t="str">
        <f>IF(J303&gt;=G301,"&gt;","&lt;")</f>
        <v>&gt;</v>
      </c>
      <c r="G305" s="117" t="s">
        <v>79</v>
      </c>
      <c r="H305" s="117"/>
      <c r="I305" s="117"/>
      <c r="J305" s="117"/>
    </row>
    <row r="306" spans="1:17" ht="15.75" customHeight="1" thickBot="1">
      <c r="A306" s="4"/>
      <c r="B306" s="4"/>
    </row>
    <row r="307" spans="1:17" ht="28.5" customHeight="1" thickTop="1" thickBot="1">
      <c r="A307" s="4"/>
      <c r="B307" s="105" t="str">
        <f>IF(J303&gt;=G301,"この給水装置は水理計算上、十分な給水が可能である。","この給水装置は水理計算上、水圧不足、十分な給水の確保が困難となる可能性がある。")</f>
        <v>この給水装置は水理計算上、十分な給水が可能である。</v>
      </c>
      <c r="C307" s="106"/>
      <c r="D307" s="106"/>
      <c r="E307" s="106"/>
      <c r="F307" s="106"/>
      <c r="G307" s="106"/>
      <c r="H307" s="106"/>
      <c r="I307" s="106"/>
      <c r="J307" s="106"/>
      <c r="K307" s="106"/>
      <c r="L307" s="106"/>
      <c r="M307" s="106"/>
      <c r="N307" s="106"/>
      <c r="O307" s="106"/>
      <c r="P307" s="107"/>
    </row>
    <row r="308" spans="1:17" ht="11.25" customHeight="1" thickTop="1" thickBot="1">
      <c r="A308" s="23"/>
      <c r="B308" s="23"/>
      <c r="C308" s="23"/>
      <c r="D308" s="23"/>
      <c r="E308" s="23"/>
      <c r="F308" s="23"/>
      <c r="G308" s="23"/>
      <c r="H308" s="23"/>
      <c r="I308" s="23"/>
      <c r="J308" s="23"/>
      <c r="K308" s="23"/>
      <c r="L308" s="23"/>
      <c r="M308" s="23"/>
      <c r="N308" s="23"/>
      <c r="O308" s="23"/>
      <c r="P308" s="23"/>
      <c r="Q308" s="23"/>
    </row>
    <row r="309" spans="1:17" ht="24.75" customHeight="1">
      <c r="A309" s="294" t="s">
        <v>94</v>
      </c>
      <c r="B309" s="295"/>
      <c r="C309" s="295"/>
      <c r="D309" s="295"/>
      <c r="E309" s="295"/>
      <c r="F309" s="295"/>
      <c r="G309" s="295"/>
      <c r="H309" s="295"/>
      <c r="I309" s="295"/>
      <c r="J309" s="295"/>
      <c r="K309" s="295"/>
      <c r="L309" s="295"/>
      <c r="M309" s="295"/>
      <c r="N309" s="295"/>
      <c r="O309" s="295"/>
      <c r="P309" s="295"/>
      <c r="Q309" s="296"/>
    </row>
    <row r="310" spans="1:17" ht="24.75" customHeight="1">
      <c r="A310" s="297"/>
      <c r="B310" s="298"/>
      <c r="C310" s="298"/>
      <c r="D310" s="298"/>
      <c r="E310" s="298"/>
      <c r="F310" s="298"/>
      <c r="G310" s="298"/>
      <c r="H310" s="298"/>
      <c r="I310" s="298"/>
      <c r="J310" s="298"/>
      <c r="K310" s="298"/>
      <c r="L310" s="298"/>
      <c r="M310" s="298"/>
      <c r="N310" s="298"/>
      <c r="O310" s="298"/>
      <c r="P310" s="298"/>
      <c r="Q310" s="299"/>
    </row>
    <row r="311" spans="1:17" ht="24.75" customHeight="1">
      <c r="A311" s="297"/>
      <c r="B311" s="298"/>
      <c r="C311" s="298"/>
      <c r="D311" s="298"/>
      <c r="E311" s="298"/>
      <c r="F311" s="298"/>
      <c r="G311" s="298"/>
      <c r="H311" s="298"/>
      <c r="I311" s="298"/>
      <c r="J311" s="298"/>
      <c r="K311" s="298"/>
      <c r="L311" s="298"/>
      <c r="M311" s="298"/>
      <c r="N311" s="298"/>
      <c r="O311" s="298"/>
      <c r="P311" s="298"/>
      <c r="Q311" s="299"/>
    </row>
    <row r="312" spans="1:17" ht="24.75" customHeight="1">
      <c r="A312" s="297"/>
      <c r="B312" s="298"/>
      <c r="C312" s="298"/>
      <c r="D312" s="298"/>
      <c r="E312" s="298"/>
      <c r="F312" s="298"/>
      <c r="G312" s="298"/>
      <c r="H312" s="298"/>
      <c r="I312" s="298"/>
      <c r="J312" s="298"/>
      <c r="K312" s="298"/>
      <c r="L312" s="298"/>
      <c r="M312" s="298"/>
      <c r="N312" s="298"/>
      <c r="O312" s="298"/>
      <c r="P312" s="298"/>
      <c r="Q312" s="299"/>
    </row>
    <row r="313" spans="1:17" ht="24.75" customHeight="1" thickBot="1">
      <c r="A313" s="300"/>
      <c r="B313" s="301"/>
      <c r="C313" s="301"/>
      <c r="D313" s="301"/>
      <c r="E313" s="301"/>
      <c r="F313" s="301"/>
      <c r="G313" s="301"/>
      <c r="H313" s="301"/>
      <c r="I313" s="301"/>
      <c r="J313" s="301"/>
      <c r="K313" s="301"/>
      <c r="L313" s="301"/>
      <c r="M313" s="301"/>
      <c r="N313" s="301"/>
      <c r="O313" s="301"/>
      <c r="P313" s="301"/>
      <c r="Q313" s="302"/>
    </row>
    <row r="314" spans="1:17" ht="24.75" customHeight="1">
      <c r="A314" s="23"/>
      <c r="B314" s="23"/>
      <c r="C314" s="23"/>
      <c r="D314" s="23"/>
      <c r="E314" s="23"/>
      <c r="F314" s="23"/>
      <c r="G314" s="23"/>
      <c r="H314" s="23"/>
      <c r="I314" s="23"/>
      <c r="J314" s="23"/>
      <c r="K314" s="23"/>
      <c r="L314" s="23"/>
      <c r="M314" s="23"/>
      <c r="N314" s="23"/>
      <c r="O314" s="23"/>
      <c r="P314" s="23"/>
      <c r="Q314" s="23"/>
    </row>
    <row r="315" spans="1:17" ht="27" customHeight="1">
      <c r="A315" s="303" t="s">
        <v>124</v>
      </c>
      <c r="B315" s="304"/>
      <c r="C315" s="304"/>
      <c r="D315" s="304"/>
      <c r="E315" s="304"/>
      <c r="F315" s="304"/>
      <c r="G315" s="304"/>
      <c r="H315" s="304"/>
      <c r="I315" s="304"/>
      <c r="J315" s="304"/>
      <c r="K315" s="304"/>
      <c r="L315" s="304"/>
      <c r="M315" s="304"/>
      <c r="N315" s="304"/>
      <c r="O315" s="304"/>
      <c r="P315" s="304"/>
      <c r="Q315" s="305"/>
    </row>
    <row r="316" spans="1:17" ht="27" customHeight="1">
      <c r="A316" s="306"/>
      <c r="B316" s="307"/>
      <c r="C316" s="307"/>
      <c r="D316" s="307"/>
      <c r="E316" s="307"/>
      <c r="F316" s="307"/>
      <c r="G316" s="307"/>
      <c r="H316" s="307"/>
      <c r="I316" s="307"/>
      <c r="J316" s="307"/>
      <c r="K316" s="307"/>
      <c r="L316" s="307"/>
      <c r="M316" s="307"/>
      <c r="N316" s="307"/>
      <c r="O316" s="307"/>
      <c r="P316" s="307"/>
      <c r="Q316" s="308"/>
    </row>
    <row r="317" spans="1:17" ht="27" customHeight="1">
      <c r="A317" s="306"/>
      <c r="B317" s="307"/>
      <c r="C317" s="307"/>
      <c r="D317" s="307"/>
      <c r="E317" s="307"/>
      <c r="F317" s="307"/>
      <c r="G317" s="307"/>
      <c r="H317" s="307"/>
      <c r="I317" s="307"/>
      <c r="J317" s="307"/>
      <c r="K317" s="307"/>
      <c r="L317" s="307"/>
      <c r="M317" s="307"/>
      <c r="N317" s="307"/>
      <c r="O317" s="307"/>
      <c r="P317" s="307"/>
      <c r="Q317" s="308"/>
    </row>
    <row r="318" spans="1:17" ht="27" customHeight="1">
      <c r="A318" s="306"/>
      <c r="B318" s="307"/>
      <c r="C318" s="307"/>
      <c r="D318" s="307"/>
      <c r="E318" s="307"/>
      <c r="F318" s="307"/>
      <c r="G318" s="307"/>
      <c r="H318" s="307"/>
      <c r="I318" s="307"/>
      <c r="J318" s="307"/>
      <c r="K318" s="307"/>
      <c r="L318" s="307"/>
      <c r="M318" s="307"/>
      <c r="N318" s="307"/>
      <c r="O318" s="307"/>
      <c r="P318" s="307"/>
      <c r="Q318" s="308"/>
    </row>
    <row r="319" spans="1:17" ht="27" customHeight="1">
      <c r="A319" s="306"/>
      <c r="B319" s="307"/>
      <c r="C319" s="307"/>
      <c r="D319" s="307"/>
      <c r="E319" s="307"/>
      <c r="F319" s="307"/>
      <c r="G319" s="307"/>
      <c r="H319" s="307"/>
      <c r="I319" s="307"/>
      <c r="J319" s="307"/>
      <c r="K319" s="307"/>
      <c r="L319" s="307"/>
      <c r="M319" s="307"/>
      <c r="N319" s="307"/>
      <c r="O319" s="307"/>
      <c r="P319" s="307"/>
      <c r="Q319" s="308"/>
    </row>
    <row r="320" spans="1:17" ht="27" customHeight="1">
      <c r="A320" s="306"/>
      <c r="B320" s="307"/>
      <c r="C320" s="307"/>
      <c r="D320" s="307"/>
      <c r="E320" s="307"/>
      <c r="F320" s="307"/>
      <c r="G320" s="307"/>
      <c r="H320" s="307"/>
      <c r="I320" s="307"/>
      <c r="J320" s="307"/>
      <c r="K320" s="307"/>
      <c r="L320" s="307"/>
      <c r="M320" s="307"/>
      <c r="N320" s="307"/>
      <c r="O320" s="307"/>
      <c r="P320" s="307"/>
      <c r="Q320" s="308"/>
    </row>
    <row r="321" spans="1:17" ht="25.5" customHeight="1">
      <c r="A321" s="306"/>
      <c r="B321" s="307"/>
      <c r="C321" s="307"/>
      <c r="D321" s="307"/>
      <c r="E321" s="307"/>
      <c r="F321" s="307"/>
      <c r="G321" s="307"/>
      <c r="H321" s="307"/>
      <c r="I321" s="307"/>
      <c r="J321" s="307"/>
      <c r="K321" s="307"/>
      <c r="L321" s="307"/>
      <c r="M321" s="307"/>
      <c r="N321" s="307"/>
      <c r="O321" s="307"/>
      <c r="P321" s="307"/>
      <c r="Q321" s="308"/>
    </row>
    <row r="322" spans="1:17" ht="27" customHeight="1">
      <c r="A322" s="309"/>
      <c r="B322" s="310"/>
      <c r="C322" s="310"/>
      <c r="D322" s="310"/>
      <c r="E322" s="310"/>
      <c r="F322" s="310"/>
      <c r="G322" s="310"/>
      <c r="H322" s="310"/>
      <c r="I322" s="310"/>
      <c r="J322" s="310"/>
      <c r="K322" s="310"/>
      <c r="L322" s="310"/>
      <c r="M322" s="310"/>
      <c r="N322" s="310"/>
      <c r="O322" s="310"/>
      <c r="P322" s="310"/>
      <c r="Q322" s="311"/>
    </row>
    <row r="323" spans="1:17" ht="27" customHeight="1">
      <c r="A323" s="43"/>
      <c r="B323" s="43"/>
      <c r="C323" s="43"/>
      <c r="D323" s="43"/>
      <c r="E323" s="43"/>
      <c r="F323" s="43"/>
      <c r="G323" s="43"/>
      <c r="H323" s="43"/>
      <c r="I323" s="43"/>
      <c r="J323" s="43"/>
      <c r="K323" s="43"/>
      <c r="L323" s="43"/>
      <c r="M323" s="43"/>
      <c r="N323" s="43"/>
      <c r="O323" s="43"/>
      <c r="P323" s="43"/>
      <c r="Q323" s="43"/>
    </row>
    <row r="324" spans="1:17" ht="27" customHeight="1">
      <c r="A324" s="43"/>
      <c r="B324" s="43"/>
      <c r="C324" s="43"/>
      <c r="D324" s="43"/>
      <c r="E324" s="43"/>
      <c r="F324" s="43"/>
      <c r="G324" s="43"/>
      <c r="H324" s="43"/>
      <c r="I324" s="43"/>
      <c r="J324" s="43"/>
      <c r="K324" s="43"/>
      <c r="L324" s="43"/>
      <c r="M324" s="43"/>
      <c r="N324" s="43"/>
      <c r="O324" s="43"/>
      <c r="P324" s="43"/>
      <c r="Q324" s="43"/>
    </row>
    <row r="325" spans="1:17" ht="27" customHeight="1">
      <c r="A325" s="43"/>
      <c r="B325" s="43"/>
      <c r="C325" s="43"/>
      <c r="D325" s="43"/>
      <c r="E325" s="43"/>
      <c r="F325" s="43"/>
      <c r="G325" s="43"/>
      <c r="H325" s="43"/>
      <c r="I325" s="43"/>
      <c r="J325" s="43"/>
      <c r="K325" s="43"/>
      <c r="L325" s="43"/>
      <c r="M325" s="43"/>
      <c r="N325" s="43"/>
      <c r="O325" s="43"/>
      <c r="P325" s="43"/>
      <c r="Q325" s="43"/>
    </row>
    <row r="326" spans="1:17" ht="27" customHeight="1">
      <c r="A326" s="43"/>
      <c r="B326" s="43"/>
      <c r="C326" s="43"/>
      <c r="D326" s="43"/>
      <c r="E326" s="43"/>
      <c r="F326" s="43"/>
      <c r="G326" s="43"/>
      <c r="H326" s="43"/>
      <c r="I326" s="43"/>
      <c r="J326" s="43"/>
      <c r="K326" s="43"/>
      <c r="L326" s="43"/>
      <c r="M326" s="43"/>
      <c r="N326" s="43"/>
      <c r="O326" s="43"/>
      <c r="P326" s="43"/>
      <c r="Q326" s="43"/>
    </row>
    <row r="327" spans="1:17" ht="27" customHeight="1">
      <c r="A327" s="43"/>
      <c r="B327" s="43"/>
      <c r="C327" s="43"/>
      <c r="D327" s="43"/>
      <c r="E327" s="43"/>
      <c r="F327" s="43"/>
      <c r="G327" s="43"/>
      <c r="H327" s="43"/>
      <c r="I327" s="43"/>
      <c r="J327" s="43"/>
      <c r="K327" s="43"/>
      <c r="L327" s="43"/>
      <c r="M327" s="43"/>
      <c r="N327" s="43"/>
      <c r="O327" s="43"/>
      <c r="P327" s="43"/>
      <c r="Q327" s="43"/>
    </row>
    <row r="328" spans="1:17" ht="27" customHeight="1">
      <c r="A328" s="43"/>
      <c r="B328" s="43"/>
      <c r="C328" s="43"/>
      <c r="D328" s="43"/>
      <c r="E328" s="43"/>
      <c r="F328" s="43"/>
      <c r="G328" s="43"/>
      <c r="H328" s="43"/>
      <c r="I328" s="43"/>
      <c r="J328" s="43"/>
      <c r="K328" s="43"/>
      <c r="L328" s="43"/>
      <c r="M328" s="43"/>
      <c r="N328" s="43"/>
      <c r="O328" s="43"/>
      <c r="P328" s="43"/>
      <c r="Q328" s="43"/>
    </row>
    <row r="329" spans="1:17" ht="27" customHeight="1">
      <c r="A329" s="43"/>
      <c r="B329" s="43"/>
      <c r="C329" s="43"/>
      <c r="D329" s="43"/>
      <c r="E329" s="43"/>
      <c r="F329" s="43"/>
      <c r="G329" s="43"/>
      <c r="H329" s="43"/>
      <c r="I329" s="43"/>
      <c r="J329" s="43"/>
      <c r="K329" s="43"/>
      <c r="L329" s="43"/>
      <c r="M329" s="43"/>
      <c r="N329" s="43"/>
      <c r="O329" s="43"/>
      <c r="P329" s="43"/>
      <c r="Q329" s="43"/>
    </row>
    <row r="330" spans="1:17" ht="27" customHeight="1">
      <c r="A330" s="43"/>
      <c r="B330" s="43"/>
      <c r="C330" s="43"/>
      <c r="D330" s="43"/>
      <c r="E330" s="43"/>
      <c r="F330" s="43"/>
      <c r="G330" s="43"/>
      <c r="H330" s="43"/>
      <c r="I330" s="43"/>
      <c r="J330" s="43"/>
      <c r="K330" s="43"/>
      <c r="L330" s="43"/>
      <c r="M330" s="43"/>
      <c r="N330" s="43"/>
      <c r="O330" s="43"/>
      <c r="P330" s="43"/>
      <c r="Q330" s="43"/>
    </row>
    <row r="331" spans="1:17" ht="27" customHeight="1">
      <c r="A331" s="43"/>
      <c r="B331" s="43"/>
      <c r="C331" s="43"/>
      <c r="D331" s="43"/>
      <c r="E331" s="43"/>
      <c r="F331" s="43"/>
      <c r="G331" s="43"/>
      <c r="H331" s="43"/>
      <c r="I331" s="43"/>
      <c r="J331" s="43"/>
      <c r="K331" s="43"/>
      <c r="L331" s="43"/>
      <c r="M331" s="43"/>
      <c r="N331" s="43"/>
      <c r="O331" s="43"/>
      <c r="P331" s="43"/>
      <c r="Q331" s="43"/>
    </row>
    <row r="332" spans="1:17" ht="27" customHeight="1">
      <c r="A332" s="43"/>
      <c r="B332" s="43"/>
      <c r="C332" s="43"/>
      <c r="D332" s="43"/>
      <c r="E332" s="43"/>
      <c r="F332" s="43"/>
      <c r="G332" s="43"/>
      <c r="H332" s="43"/>
      <c r="I332" s="43"/>
      <c r="J332" s="43"/>
      <c r="K332" s="43"/>
      <c r="L332" s="43"/>
      <c r="M332" s="43"/>
      <c r="N332" s="43"/>
      <c r="O332" s="43"/>
      <c r="P332" s="43"/>
      <c r="Q332" s="43"/>
    </row>
    <row r="333" spans="1:17" ht="27" customHeight="1">
      <c r="A333" s="43"/>
      <c r="B333" s="43"/>
      <c r="C333" s="43"/>
      <c r="D333" s="43"/>
      <c r="E333" s="43"/>
      <c r="F333" s="43"/>
      <c r="G333" s="43"/>
      <c r="H333" s="43"/>
      <c r="I333" s="43"/>
      <c r="J333" s="43"/>
      <c r="K333" s="43"/>
      <c r="L333" s="43"/>
      <c r="M333" s="43"/>
      <c r="N333" s="43"/>
      <c r="O333" s="43"/>
      <c r="P333" s="43"/>
      <c r="Q333" s="43"/>
    </row>
    <row r="334" spans="1:17" ht="26.25" customHeight="1">
      <c r="A334" s="4" t="s">
        <v>83</v>
      </c>
    </row>
  </sheetData>
  <sheetProtection sheet="1" objects="1" scenarios="1" selectLockedCells="1" selectUnlockedCells="1"/>
  <mergeCells count="412">
    <mergeCell ref="A1:Q1"/>
    <mergeCell ref="A6:E6"/>
    <mergeCell ref="F6:P6"/>
    <mergeCell ref="A7:E7"/>
    <mergeCell ref="F7:P7"/>
    <mergeCell ref="A8:E8"/>
    <mergeCell ref="F8:P8"/>
    <mergeCell ref="N46:Q57"/>
    <mergeCell ref="B47:F47"/>
    <mergeCell ref="G47:H47"/>
    <mergeCell ref="I47:J47"/>
    <mergeCell ref="K47:L47"/>
    <mergeCell ref="B48:F48"/>
    <mergeCell ref="A9:E9"/>
    <mergeCell ref="F9:P9"/>
    <mergeCell ref="A10:E10"/>
    <mergeCell ref="F10:P10"/>
    <mergeCell ref="A12:E12"/>
    <mergeCell ref="A13:Q43"/>
    <mergeCell ref="G48:H48"/>
    <mergeCell ref="I48:J48"/>
    <mergeCell ref="K48:L48"/>
    <mergeCell ref="B49:F49"/>
    <mergeCell ref="G49:H49"/>
    <mergeCell ref="I49:J49"/>
    <mergeCell ref="K49:L49"/>
    <mergeCell ref="B46:F46"/>
    <mergeCell ref="G46:H46"/>
    <mergeCell ref="I46:J46"/>
    <mergeCell ref="K46:L46"/>
    <mergeCell ref="B52:F52"/>
    <mergeCell ref="G52:H52"/>
    <mergeCell ref="I52:J52"/>
    <mergeCell ref="K52:L52"/>
    <mergeCell ref="B53:F53"/>
    <mergeCell ref="G53:H53"/>
    <mergeCell ref="I53:J53"/>
    <mergeCell ref="K53:L53"/>
    <mergeCell ref="B50:F50"/>
    <mergeCell ref="G50:H50"/>
    <mergeCell ref="I50:J50"/>
    <mergeCell ref="K50:L50"/>
    <mergeCell ref="B51:F51"/>
    <mergeCell ref="G51:H51"/>
    <mergeCell ref="I51:J51"/>
    <mergeCell ref="K51:L51"/>
    <mergeCell ref="B56:F56"/>
    <mergeCell ref="G56:H56"/>
    <mergeCell ref="I56:J56"/>
    <mergeCell ref="K56:L56"/>
    <mergeCell ref="A57:D57"/>
    <mergeCell ref="E57:F57"/>
    <mergeCell ref="G57:J57"/>
    <mergeCell ref="K57:L57"/>
    <mergeCell ref="B54:F54"/>
    <mergeCell ref="G54:H54"/>
    <mergeCell ref="I54:J54"/>
    <mergeCell ref="K54:L54"/>
    <mergeCell ref="B55:F55"/>
    <mergeCell ref="G55:H55"/>
    <mergeCell ref="I55:J55"/>
    <mergeCell ref="K55:L55"/>
    <mergeCell ref="B129:E129"/>
    <mergeCell ref="F129:G129"/>
    <mergeCell ref="H129:K129"/>
    <mergeCell ref="A131:Q135"/>
    <mergeCell ref="G137:P138"/>
    <mergeCell ref="A139:E139"/>
    <mergeCell ref="A58:D58"/>
    <mergeCell ref="E58:F58"/>
    <mergeCell ref="H59:P59"/>
    <mergeCell ref="A60:E60"/>
    <mergeCell ref="A61:Q65"/>
    <mergeCell ref="B96:D96"/>
    <mergeCell ref="E96:F96"/>
    <mergeCell ref="G96:H96"/>
    <mergeCell ref="I144:I145"/>
    <mergeCell ref="J144:K145"/>
    <mergeCell ref="L144:M145"/>
    <mergeCell ref="N144:O145"/>
    <mergeCell ref="P144:Q145"/>
    <mergeCell ref="A146:O146"/>
    <mergeCell ref="P146:Q146"/>
    <mergeCell ref="A140:C140"/>
    <mergeCell ref="D140:E140"/>
    <mergeCell ref="J140:K140"/>
    <mergeCell ref="A141:Q143"/>
    <mergeCell ref="A144:C145"/>
    <mergeCell ref="D144:D145"/>
    <mergeCell ref="E144:E145"/>
    <mergeCell ref="F144:F145"/>
    <mergeCell ref="G144:G145"/>
    <mergeCell ref="H144:H145"/>
    <mergeCell ref="J149:K149"/>
    <mergeCell ref="L149:M149"/>
    <mergeCell ref="N149:O149"/>
    <mergeCell ref="P149:Q149"/>
    <mergeCell ref="J150:K150"/>
    <mergeCell ref="L150:M150"/>
    <mergeCell ref="N150:O150"/>
    <mergeCell ref="P150:Q150"/>
    <mergeCell ref="J147:K147"/>
    <mergeCell ref="L147:M147"/>
    <mergeCell ref="N147:O147"/>
    <mergeCell ref="P147:Q147"/>
    <mergeCell ref="J148:K148"/>
    <mergeCell ref="L148:M148"/>
    <mergeCell ref="N148:O148"/>
    <mergeCell ref="P148:Q148"/>
    <mergeCell ref="J151:K151"/>
    <mergeCell ref="L151:M151"/>
    <mergeCell ref="N151:O151"/>
    <mergeCell ref="P151:Q151"/>
    <mergeCell ref="A152:I152"/>
    <mergeCell ref="J152:K152"/>
    <mergeCell ref="L152:M152"/>
    <mergeCell ref="N152:O152"/>
    <mergeCell ref="P152:Q152"/>
    <mergeCell ref="A159:I159"/>
    <mergeCell ref="J159:K159"/>
    <mergeCell ref="A160:I160"/>
    <mergeCell ref="J160:N160"/>
    <mergeCell ref="O160:Q160"/>
    <mergeCell ref="A161:Q163"/>
    <mergeCell ref="J153:K154"/>
    <mergeCell ref="L153:Q159"/>
    <mergeCell ref="A155:C155"/>
    <mergeCell ref="J155:K155"/>
    <mergeCell ref="A156:C156"/>
    <mergeCell ref="J156:K156"/>
    <mergeCell ref="A157:C157"/>
    <mergeCell ref="J157:K157"/>
    <mergeCell ref="A158:C158"/>
    <mergeCell ref="J158:K158"/>
    <mergeCell ref="A153:C154"/>
    <mergeCell ref="D153:D154"/>
    <mergeCell ref="E153:E154"/>
    <mergeCell ref="F153:F154"/>
    <mergeCell ref="G153:G154"/>
    <mergeCell ref="H153:I158"/>
    <mergeCell ref="A166:E166"/>
    <mergeCell ref="A167:C167"/>
    <mergeCell ref="D167:E167"/>
    <mergeCell ref="J167:K167"/>
    <mergeCell ref="A168:Q170"/>
    <mergeCell ref="A171:C172"/>
    <mergeCell ref="D171:D172"/>
    <mergeCell ref="E171:E172"/>
    <mergeCell ref="F171:F172"/>
    <mergeCell ref="G171:G172"/>
    <mergeCell ref="A173:O173"/>
    <mergeCell ref="P173:Q173"/>
    <mergeCell ref="J174:K174"/>
    <mergeCell ref="L174:M174"/>
    <mergeCell ref="N174:O174"/>
    <mergeCell ref="P174:Q174"/>
    <mergeCell ref="H171:H172"/>
    <mergeCell ref="I171:I172"/>
    <mergeCell ref="J171:K172"/>
    <mergeCell ref="L171:M172"/>
    <mergeCell ref="N171:O172"/>
    <mergeCell ref="P171:Q172"/>
    <mergeCell ref="J177:K177"/>
    <mergeCell ref="L177:M177"/>
    <mergeCell ref="N177:O177"/>
    <mergeCell ref="P177:Q177"/>
    <mergeCell ref="J178:K178"/>
    <mergeCell ref="L178:M178"/>
    <mergeCell ref="N178:O178"/>
    <mergeCell ref="P178:Q178"/>
    <mergeCell ref="J175:K175"/>
    <mergeCell ref="L175:M175"/>
    <mergeCell ref="N175:O175"/>
    <mergeCell ref="P175:Q175"/>
    <mergeCell ref="J176:K176"/>
    <mergeCell ref="L176:M176"/>
    <mergeCell ref="N176:O176"/>
    <mergeCell ref="P176:Q176"/>
    <mergeCell ref="A179:I179"/>
    <mergeCell ref="J179:K179"/>
    <mergeCell ref="L179:M179"/>
    <mergeCell ref="N179:O179"/>
    <mergeCell ref="P179:Q179"/>
    <mergeCell ref="A180:C181"/>
    <mergeCell ref="D180:D181"/>
    <mergeCell ref="E180:E181"/>
    <mergeCell ref="F180:F181"/>
    <mergeCell ref="G180:G181"/>
    <mergeCell ref="A188:Q190"/>
    <mergeCell ref="A193:E193"/>
    <mergeCell ref="A194:C194"/>
    <mergeCell ref="D194:E194"/>
    <mergeCell ref="J194:K194"/>
    <mergeCell ref="A195:Q197"/>
    <mergeCell ref="J185:K185"/>
    <mergeCell ref="A186:I186"/>
    <mergeCell ref="J186:K186"/>
    <mergeCell ref="A187:I187"/>
    <mergeCell ref="J187:N187"/>
    <mergeCell ref="O187:Q187"/>
    <mergeCell ref="H180:I185"/>
    <mergeCell ref="J180:K181"/>
    <mergeCell ref="L180:Q186"/>
    <mergeCell ref="A182:C182"/>
    <mergeCell ref="J182:K182"/>
    <mergeCell ref="A183:C183"/>
    <mergeCell ref="J183:K183"/>
    <mergeCell ref="A184:C184"/>
    <mergeCell ref="J184:K184"/>
    <mergeCell ref="A185:C185"/>
    <mergeCell ref="I198:I199"/>
    <mergeCell ref="J198:K199"/>
    <mergeCell ref="L198:M199"/>
    <mergeCell ref="N198:O199"/>
    <mergeCell ref="P198:Q199"/>
    <mergeCell ref="A200:O200"/>
    <mergeCell ref="P200:Q200"/>
    <mergeCell ref="A198:C199"/>
    <mergeCell ref="D198:D199"/>
    <mergeCell ref="E198:E199"/>
    <mergeCell ref="F198:F199"/>
    <mergeCell ref="G198:G199"/>
    <mergeCell ref="H198:H199"/>
    <mergeCell ref="J203:K203"/>
    <mergeCell ref="L203:M203"/>
    <mergeCell ref="N203:O203"/>
    <mergeCell ref="P203:Q203"/>
    <mergeCell ref="J204:K204"/>
    <mergeCell ref="L204:M204"/>
    <mergeCell ref="N204:O204"/>
    <mergeCell ref="P204:Q204"/>
    <mergeCell ref="J201:K201"/>
    <mergeCell ref="L201:M201"/>
    <mergeCell ref="N201:O201"/>
    <mergeCell ref="P201:Q201"/>
    <mergeCell ref="J202:K202"/>
    <mergeCell ref="L202:M202"/>
    <mergeCell ref="N202:O202"/>
    <mergeCell ref="P202:Q202"/>
    <mergeCell ref="J205:K205"/>
    <mergeCell ref="L205:M205"/>
    <mergeCell ref="N205:O205"/>
    <mergeCell ref="P205:Q205"/>
    <mergeCell ref="A206:I206"/>
    <mergeCell ref="J206:K206"/>
    <mergeCell ref="L206:M206"/>
    <mergeCell ref="N206:O206"/>
    <mergeCell ref="P206:Q206"/>
    <mergeCell ref="A213:I213"/>
    <mergeCell ref="J213:K213"/>
    <mergeCell ref="A214:I214"/>
    <mergeCell ref="J214:N214"/>
    <mergeCell ref="O214:Q214"/>
    <mergeCell ref="A215:Q217"/>
    <mergeCell ref="J207:K208"/>
    <mergeCell ref="L207:Q213"/>
    <mergeCell ref="A209:C209"/>
    <mergeCell ref="J209:K209"/>
    <mergeCell ref="A210:C210"/>
    <mergeCell ref="J210:K210"/>
    <mergeCell ref="A211:C211"/>
    <mergeCell ref="J211:K211"/>
    <mergeCell ref="A212:C212"/>
    <mergeCell ref="J212:K212"/>
    <mergeCell ref="A207:C208"/>
    <mergeCell ref="D207:D208"/>
    <mergeCell ref="E207:E208"/>
    <mergeCell ref="F207:F208"/>
    <mergeCell ref="G207:G208"/>
    <mergeCell ref="H207:I212"/>
    <mergeCell ref="A220:E220"/>
    <mergeCell ref="A221:C221"/>
    <mergeCell ref="D221:E221"/>
    <mergeCell ref="J221:K221"/>
    <mergeCell ref="A222:Q224"/>
    <mergeCell ref="A225:C226"/>
    <mergeCell ref="D225:D226"/>
    <mergeCell ref="E225:E226"/>
    <mergeCell ref="F225:F226"/>
    <mergeCell ref="G225:G226"/>
    <mergeCell ref="A227:O227"/>
    <mergeCell ref="P227:Q227"/>
    <mergeCell ref="J228:K228"/>
    <mergeCell ref="L228:M228"/>
    <mergeCell ref="N228:O228"/>
    <mergeCell ref="P228:Q228"/>
    <mergeCell ref="H225:H226"/>
    <mergeCell ref="I225:I226"/>
    <mergeCell ref="J225:K226"/>
    <mergeCell ref="L225:M226"/>
    <mergeCell ref="N225:O226"/>
    <mergeCell ref="P225:Q226"/>
    <mergeCell ref="J231:K231"/>
    <mergeCell ref="L231:M231"/>
    <mergeCell ref="N231:O231"/>
    <mergeCell ref="P231:Q231"/>
    <mergeCell ref="J232:K232"/>
    <mergeCell ref="L232:M232"/>
    <mergeCell ref="N232:O232"/>
    <mergeCell ref="P232:Q232"/>
    <mergeCell ref="J229:K229"/>
    <mergeCell ref="L229:M229"/>
    <mergeCell ref="N229:O229"/>
    <mergeCell ref="P229:Q229"/>
    <mergeCell ref="J230:K230"/>
    <mergeCell ref="L230:M230"/>
    <mergeCell ref="N230:O230"/>
    <mergeCell ref="P230:Q230"/>
    <mergeCell ref="A233:I233"/>
    <mergeCell ref="J233:K233"/>
    <mergeCell ref="L233:M233"/>
    <mergeCell ref="N233:O233"/>
    <mergeCell ref="P233:Q233"/>
    <mergeCell ref="A234:C235"/>
    <mergeCell ref="D234:D235"/>
    <mergeCell ref="E234:E235"/>
    <mergeCell ref="F234:F235"/>
    <mergeCell ref="G234:G235"/>
    <mergeCell ref="A242:Q244"/>
    <mergeCell ref="A247:E247"/>
    <mergeCell ref="A248:C248"/>
    <mergeCell ref="D248:E248"/>
    <mergeCell ref="J248:K248"/>
    <mergeCell ref="A249:Q251"/>
    <mergeCell ref="J239:K239"/>
    <mergeCell ref="A240:I240"/>
    <mergeCell ref="J240:K240"/>
    <mergeCell ref="A241:I241"/>
    <mergeCell ref="J241:N241"/>
    <mergeCell ref="O241:Q241"/>
    <mergeCell ref="H234:I239"/>
    <mergeCell ref="J234:K235"/>
    <mergeCell ref="L234:Q240"/>
    <mergeCell ref="A236:C236"/>
    <mergeCell ref="J236:K236"/>
    <mergeCell ref="A237:C237"/>
    <mergeCell ref="J237:K237"/>
    <mergeCell ref="A238:C238"/>
    <mergeCell ref="J238:K238"/>
    <mergeCell ref="A239:C239"/>
    <mergeCell ref="I252:I253"/>
    <mergeCell ref="J252:K253"/>
    <mergeCell ref="L252:M253"/>
    <mergeCell ref="N252:O253"/>
    <mergeCell ref="P252:Q253"/>
    <mergeCell ref="A254:O254"/>
    <mergeCell ref="P254:Q254"/>
    <mergeCell ref="A252:C253"/>
    <mergeCell ref="D252:D253"/>
    <mergeCell ref="E252:E253"/>
    <mergeCell ref="F252:F253"/>
    <mergeCell ref="G252:G253"/>
    <mergeCell ref="H252:H253"/>
    <mergeCell ref="J257:K257"/>
    <mergeCell ref="L257:M257"/>
    <mergeCell ref="N257:O257"/>
    <mergeCell ref="P257:Q257"/>
    <mergeCell ref="J258:K258"/>
    <mergeCell ref="L258:M258"/>
    <mergeCell ref="N258:O258"/>
    <mergeCell ref="P258:Q258"/>
    <mergeCell ref="J255:K255"/>
    <mergeCell ref="L255:M255"/>
    <mergeCell ref="N255:O255"/>
    <mergeCell ref="P255:Q255"/>
    <mergeCell ref="J256:K256"/>
    <mergeCell ref="L256:M256"/>
    <mergeCell ref="N256:O256"/>
    <mergeCell ref="P256:Q256"/>
    <mergeCell ref="J259:K259"/>
    <mergeCell ref="L259:M259"/>
    <mergeCell ref="N259:O259"/>
    <mergeCell ref="P259:Q259"/>
    <mergeCell ref="A260:I260"/>
    <mergeCell ref="J260:K260"/>
    <mergeCell ref="L260:M260"/>
    <mergeCell ref="N260:O260"/>
    <mergeCell ref="P260:Q260"/>
    <mergeCell ref="A265:C265"/>
    <mergeCell ref="J265:K265"/>
    <mergeCell ref="A266:C266"/>
    <mergeCell ref="J266:K266"/>
    <mergeCell ref="A261:C262"/>
    <mergeCell ref="D261:D262"/>
    <mergeCell ref="E261:E262"/>
    <mergeCell ref="F261:F262"/>
    <mergeCell ref="G261:G262"/>
    <mergeCell ref="H261:I266"/>
    <mergeCell ref="A2:Q2"/>
    <mergeCell ref="L277:Q282"/>
    <mergeCell ref="B307:P307"/>
    <mergeCell ref="A309:Q313"/>
    <mergeCell ref="A315:Q322"/>
    <mergeCell ref="B301:F301"/>
    <mergeCell ref="G301:H301"/>
    <mergeCell ref="B303:F303"/>
    <mergeCell ref="G303:H303"/>
    <mergeCell ref="J303:K303"/>
    <mergeCell ref="B305:E305"/>
    <mergeCell ref="G305:J305"/>
    <mergeCell ref="A267:I267"/>
    <mergeCell ref="J267:K267"/>
    <mergeCell ref="A268:I268"/>
    <mergeCell ref="J268:N268"/>
    <mergeCell ref="O268:Q268"/>
    <mergeCell ref="A269:Q273"/>
    <mergeCell ref="J261:K262"/>
    <mergeCell ref="L261:Q267"/>
    <mergeCell ref="A263:C263"/>
    <mergeCell ref="J263:K263"/>
    <mergeCell ref="A264:C264"/>
    <mergeCell ref="J264:K264"/>
  </mergeCells>
  <phoneticPr fontId="2"/>
  <pageMargins left="0.73" right="0.39370078740157483" top="0.43307086614173229" bottom="0.43307086614173229" header="0.31496062992125984" footer="0.31496062992125984"/>
  <pageSetup paperSize="9" scale="98" orientation="portrait" r:id="rId1"/>
  <rowBreaks count="2" manualBreakCount="2">
    <brk id="43" max="16" man="1"/>
    <brk id="136" max="16" man="1"/>
  </rowBreaks>
  <drawing r:id="rId2"/>
  <legacyDrawing r:id="rId3"/>
  <oleObjects>
    <oleObject progId="Word.Document.12" shapeId="5121" r:id="rId4"/>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同時使用率による給水装置水理計算書</vt:lpstr>
      <vt:lpstr>同時使用率給水装置水理計算例 (当初φ２０)</vt:lpstr>
      <vt:lpstr>同時使用率給水装置水理計算例 (φ２５再計算)</vt:lpstr>
      <vt:lpstr>同時使用率による給水装置水理計算書!Print_Area</vt:lpstr>
      <vt:lpstr>'同時使用率給水装置水理計算例 (φ２５再計算)'!Print_Area</vt:lpstr>
      <vt:lpstr>'同時使用率給水装置水理計算例 (当初φ２０)'!Print_Area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t12068</dc:creator>
  <cp:lastModifiedBy>t12068</cp:lastModifiedBy>
  <cp:lastPrinted>2014-11-10T07:49:21Z</cp:lastPrinted>
  <dcterms:created xsi:type="dcterms:W3CDTF">2014-06-05T04:08:57Z</dcterms:created>
  <dcterms:modified xsi:type="dcterms:W3CDTF">2015-02-09T01:07:30Z</dcterms:modified>
</cp:coreProperties>
</file>