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PPP（審査委員会・検討委員会関係資料）一時保存\11_事業概要書・実施方針等\13_募集要項公表資料一式\"/>
    </mc:Choice>
  </mc:AlternateContent>
  <bookViews>
    <workbookView xWindow="0" yWindow="0" windowWidth="23040" windowHeight="8256" activeTab="3"/>
  </bookViews>
  <sheets>
    <sheet name="様式5-5-2参考見積内訳書" sheetId="2" r:id="rId1"/>
    <sheet name="様式5-5-3参考見積内訳書チェックシート" sheetId="4" r:id="rId2"/>
    <sheet name="内訳記入様式（見積上限）" sheetId="1" r:id="rId3"/>
    <sheet name="参考見積上限値" sheetId="3" r:id="rId4"/>
  </sheets>
  <definedNames>
    <definedName name="_xlnm._FilterDatabase" localSheetId="2" hidden="1">'内訳記入様式（見積上限）'!$B$147:$U$150</definedName>
    <definedName name="_xlnm._FilterDatabase" localSheetId="0" hidden="1">'様式5-5-2参考見積内訳書'!$B$144:$U$147</definedName>
    <definedName name="_xlnm.Print_Area" localSheetId="1">'様式5-5-3参考見積内訳書チェックシート'!$A$1:$J$32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9" i="1" l="1"/>
  <c r="K159" i="1"/>
  <c r="K156" i="2"/>
  <c r="U87" i="2"/>
  <c r="K84" i="2"/>
  <c r="T84" i="1"/>
  <c r="S84" i="1"/>
  <c r="R84" i="1"/>
  <c r="Q84" i="1"/>
  <c r="P84" i="1"/>
  <c r="O84" i="1"/>
  <c r="N84" i="1"/>
  <c r="M84" i="1"/>
  <c r="L84" i="1"/>
  <c r="K84" i="1"/>
  <c r="U87" i="1"/>
  <c r="L6" i="1" l="1"/>
  <c r="M6" i="1" s="1"/>
  <c r="N6" i="1" s="1"/>
  <c r="O6" i="1" s="1"/>
  <c r="P6" i="1" s="1"/>
  <c r="Q6" i="1" s="1"/>
  <c r="R6" i="1" s="1"/>
  <c r="S6" i="1" s="1"/>
  <c r="T6" i="1" s="1"/>
  <c r="U26" i="1" l="1"/>
  <c r="G22" i="4" l="1"/>
  <c r="I15" i="4"/>
  <c r="I14" i="4"/>
  <c r="G22" i="3"/>
  <c r="K176" i="2"/>
  <c r="T175" i="2"/>
  <c r="S175" i="2"/>
  <c r="R175" i="2"/>
  <c r="Q175" i="2"/>
  <c r="P175" i="2"/>
  <c r="O175" i="2"/>
  <c r="N175" i="2"/>
  <c r="M175" i="2"/>
  <c r="L175" i="2"/>
  <c r="K175" i="2"/>
  <c r="J175" i="2"/>
  <c r="U174" i="2"/>
  <c r="T173" i="2"/>
  <c r="T176" i="2" s="1"/>
  <c r="S173" i="2"/>
  <c r="S176" i="2" s="1"/>
  <c r="R173" i="2"/>
  <c r="Q173" i="2"/>
  <c r="Q176" i="2" s="1"/>
  <c r="P173" i="2"/>
  <c r="P176" i="2" s="1"/>
  <c r="O173" i="2"/>
  <c r="O176" i="2" s="1"/>
  <c r="N173" i="2"/>
  <c r="N176" i="2" s="1"/>
  <c r="M173" i="2"/>
  <c r="L173" i="2"/>
  <c r="L176" i="2" s="1"/>
  <c r="K173" i="2"/>
  <c r="J173" i="2"/>
  <c r="U172" i="2"/>
  <c r="T171" i="2"/>
  <c r="S171" i="2"/>
  <c r="R171" i="2"/>
  <c r="Q171" i="2"/>
  <c r="P171" i="2"/>
  <c r="O171" i="2"/>
  <c r="O177" i="2" s="1"/>
  <c r="N171" i="2"/>
  <c r="N177" i="2" s="1"/>
  <c r="M171" i="2"/>
  <c r="L171" i="2"/>
  <c r="K171" i="2"/>
  <c r="J171" i="2"/>
  <c r="U170" i="2"/>
  <c r="U169" i="2"/>
  <c r="O166" i="2"/>
  <c r="M166" i="2"/>
  <c r="T165" i="2"/>
  <c r="T166" i="2" s="1"/>
  <c r="S165" i="2"/>
  <c r="R165" i="2"/>
  <c r="Q165" i="2"/>
  <c r="P165" i="2"/>
  <c r="O165" i="2"/>
  <c r="N165" i="2"/>
  <c r="M165" i="2"/>
  <c r="L165" i="2"/>
  <c r="L166" i="2" s="1"/>
  <c r="K165" i="2"/>
  <c r="J165" i="2"/>
  <c r="U164" i="2"/>
  <c r="G19" i="4" s="1"/>
  <c r="T163" i="2"/>
  <c r="S163" i="2"/>
  <c r="R163" i="2"/>
  <c r="Q163" i="2"/>
  <c r="P163" i="2"/>
  <c r="O163" i="2"/>
  <c r="N163" i="2"/>
  <c r="M163" i="2"/>
  <c r="L163" i="2"/>
  <c r="K163" i="2"/>
  <c r="J163" i="2"/>
  <c r="U162" i="2"/>
  <c r="J161" i="2"/>
  <c r="T160" i="2"/>
  <c r="S160" i="2"/>
  <c r="R160" i="2"/>
  <c r="Q160" i="2"/>
  <c r="P160" i="2"/>
  <c r="O160" i="2"/>
  <c r="N160" i="2"/>
  <c r="M160" i="2"/>
  <c r="L160" i="2"/>
  <c r="K160" i="2"/>
  <c r="J160" i="2"/>
  <c r="U159" i="2"/>
  <c r="T158" i="2"/>
  <c r="T161" i="2" s="1"/>
  <c r="S158" i="2"/>
  <c r="S161" i="2" s="1"/>
  <c r="R158" i="2"/>
  <c r="R161" i="2" s="1"/>
  <c r="Q158" i="2"/>
  <c r="Q161" i="2" s="1"/>
  <c r="P158" i="2"/>
  <c r="P161" i="2" s="1"/>
  <c r="O158" i="2"/>
  <c r="N158" i="2"/>
  <c r="N161" i="2" s="1"/>
  <c r="M158" i="2"/>
  <c r="M161" i="2" s="1"/>
  <c r="L158" i="2"/>
  <c r="L161" i="2" s="1"/>
  <c r="K158" i="2"/>
  <c r="K161" i="2" s="1"/>
  <c r="J158" i="2"/>
  <c r="U157" i="2"/>
  <c r="U155" i="2"/>
  <c r="U154" i="2"/>
  <c r="U153" i="2"/>
  <c r="U152" i="2"/>
  <c r="U151" i="2"/>
  <c r="U150" i="2"/>
  <c r="U149" i="2"/>
  <c r="T148" i="2"/>
  <c r="S148" i="2"/>
  <c r="R148" i="2"/>
  <c r="Q148" i="2"/>
  <c r="P148" i="2"/>
  <c r="O148" i="2"/>
  <c r="N148" i="2"/>
  <c r="M148" i="2"/>
  <c r="L148" i="2"/>
  <c r="K148" i="2"/>
  <c r="J148" i="2"/>
  <c r="U147" i="2"/>
  <c r="U146" i="2"/>
  <c r="S143" i="2"/>
  <c r="R143" i="2"/>
  <c r="N143" i="2"/>
  <c r="U144" i="2"/>
  <c r="T143" i="2"/>
  <c r="Q143" i="2"/>
  <c r="P143" i="2"/>
  <c r="O143" i="2"/>
  <c r="L143" i="2"/>
  <c r="J143" i="2"/>
  <c r="U142" i="2"/>
  <c r="U141" i="2"/>
  <c r="U140" i="2"/>
  <c r="U139" i="2"/>
  <c r="T138" i="2"/>
  <c r="S138" i="2"/>
  <c r="R138" i="2"/>
  <c r="Q138" i="2"/>
  <c r="P138" i="2"/>
  <c r="O138" i="2"/>
  <c r="N138" i="2"/>
  <c r="M138" i="2"/>
  <c r="L138" i="2"/>
  <c r="K138" i="2"/>
  <c r="J138" i="2"/>
  <c r="T135" i="2"/>
  <c r="S135" i="2"/>
  <c r="R135" i="2"/>
  <c r="Q135" i="2"/>
  <c r="P135" i="2"/>
  <c r="O135" i="2"/>
  <c r="N135" i="2"/>
  <c r="M135" i="2"/>
  <c r="L135" i="2"/>
  <c r="K135" i="2"/>
  <c r="J135" i="2"/>
  <c r="U134" i="2"/>
  <c r="J133" i="2"/>
  <c r="T131" i="2"/>
  <c r="S131" i="2"/>
  <c r="R131" i="2"/>
  <c r="Q131" i="2"/>
  <c r="P131" i="2"/>
  <c r="O131" i="2"/>
  <c r="N131" i="2"/>
  <c r="M131" i="2"/>
  <c r="L131" i="2"/>
  <c r="K131" i="2"/>
  <c r="J131" i="2"/>
  <c r="U130" i="2"/>
  <c r="T128" i="2"/>
  <c r="S128" i="2"/>
  <c r="R128" i="2"/>
  <c r="Q128" i="2"/>
  <c r="P128" i="2"/>
  <c r="O128" i="2"/>
  <c r="N128" i="2"/>
  <c r="M128" i="2"/>
  <c r="L128" i="2"/>
  <c r="K128" i="2"/>
  <c r="J128" i="2"/>
  <c r="U127" i="2"/>
  <c r="U126" i="2"/>
  <c r="U125" i="2"/>
  <c r="Q124" i="2"/>
  <c r="U123" i="2"/>
  <c r="U122" i="2"/>
  <c r="T121" i="2"/>
  <c r="T124" i="2" s="1"/>
  <c r="S121" i="2"/>
  <c r="S124" i="2" s="1"/>
  <c r="R121" i="2"/>
  <c r="R124" i="2" s="1"/>
  <c r="Q121" i="2"/>
  <c r="P121" i="2"/>
  <c r="P124" i="2" s="1"/>
  <c r="O121" i="2"/>
  <c r="O124" i="2" s="1"/>
  <c r="N121" i="2"/>
  <c r="N124" i="2" s="1"/>
  <c r="M121" i="2"/>
  <c r="M124" i="2" s="1"/>
  <c r="L121" i="2"/>
  <c r="L124" i="2" s="1"/>
  <c r="K121" i="2"/>
  <c r="K124" i="2" s="1"/>
  <c r="J121" i="2"/>
  <c r="U120" i="2"/>
  <c r="U119" i="2"/>
  <c r="T118" i="2"/>
  <c r="S118" i="2"/>
  <c r="R118" i="2"/>
  <c r="Q118" i="2"/>
  <c r="P118" i="2"/>
  <c r="O118" i="2"/>
  <c r="N118" i="2"/>
  <c r="M118" i="2"/>
  <c r="L118" i="2"/>
  <c r="K118" i="2"/>
  <c r="K129" i="2" s="1"/>
  <c r="J118" i="2"/>
  <c r="U117" i="2"/>
  <c r="U116" i="2"/>
  <c r="U115" i="2"/>
  <c r="U114" i="2"/>
  <c r="U113" i="2"/>
  <c r="U112" i="2"/>
  <c r="J109" i="2"/>
  <c r="U107" i="2"/>
  <c r="U106" i="2"/>
  <c r="U105" i="2"/>
  <c r="U104" i="2"/>
  <c r="U103" i="2"/>
  <c r="U102" i="2"/>
  <c r="U101" i="2"/>
  <c r="T100" i="2"/>
  <c r="T109" i="2" s="1"/>
  <c r="S100" i="2"/>
  <c r="S109" i="2" s="1"/>
  <c r="R100" i="2"/>
  <c r="R109" i="2" s="1"/>
  <c r="Q100" i="2"/>
  <c r="Q109" i="2" s="1"/>
  <c r="P100" i="2"/>
  <c r="P109" i="2" s="1"/>
  <c r="O100" i="2"/>
  <c r="O109" i="2" s="1"/>
  <c r="N100" i="2"/>
  <c r="N109" i="2" s="1"/>
  <c r="M100" i="2"/>
  <c r="M109" i="2" s="1"/>
  <c r="L100" i="2"/>
  <c r="L109" i="2" s="1"/>
  <c r="K100" i="2"/>
  <c r="K109" i="2" s="1"/>
  <c r="J99" i="2"/>
  <c r="U97" i="2"/>
  <c r="U96" i="2"/>
  <c r="U95" i="2"/>
  <c r="U94" i="2"/>
  <c r="U93" i="2"/>
  <c r="U92" i="2"/>
  <c r="U91" i="2"/>
  <c r="U90" i="2"/>
  <c r="T89" i="2"/>
  <c r="T99" i="2" s="1"/>
  <c r="S89" i="2"/>
  <c r="S99" i="2" s="1"/>
  <c r="R89" i="2"/>
  <c r="R99" i="2" s="1"/>
  <c r="Q89" i="2"/>
  <c r="Q99" i="2" s="1"/>
  <c r="P89" i="2"/>
  <c r="P99" i="2" s="1"/>
  <c r="O89" i="2"/>
  <c r="O99" i="2" s="1"/>
  <c r="N89" i="2"/>
  <c r="N99" i="2" s="1"/>
  <c r="M89" i="2"/>
  <c r="M99" i="2" s="1"/>
  <c r="L89" i="2"/>
  <c r="L99" i="2" s="1"/>
  <c r="K89" i="2"/>
  <c r="K99" i="2" s="1"/>
  <c r="T88" i="2"/>
  <c r="J84" i="2"/>
  <c r="R75" i="2"/>
  <c r="M75" i="2"/>
  <c r="M88" i="2" s="1"/>
  <c r="P75" i="2"/>
  <c r="S75" i="2"/>
  <c r="N75" i="2"/>
  <c r="N88" i="2" s="1"/>
  <c r="Q75" i="2"/>
  <c r="U78" i="2"/>
  <c r="U77" i="2"/>
  <c r="U76" i="2"/>
  <c r="T75" i="2"/>
  <c r="O75" i="2"/>
  <c r="L75" i="2"/>
  <c r="L88" i="2" s="1"/>
  <c r="J75" i="2"/>
  <c r="T74" i="2"/>
  <c r="S74" i="2"/>
  <c r="R74" i="2"/>
  <c r="Q74" i="2"/>
  <c r="P74" i="2"/>
  <c r="O74" i="2"/>
  <c r="N74" i="2"/>
  <c r="M74" i="2"/>
  <c r="L74" i="2"/>
  <c r="K74" i="2"/>
  <c r="J74" i="2"/>
  <c r="U73" i="2"/>
  <c r="J71" i="2"/>
  <c r="U70" i="2"/>
  <c r="U69" i="2"/>
  <c r="T68" i="2"/>
  <c r="S68" i="2"/>
  <c r="R68" i="2"/>
  <c r="Q68" i="2"/>
  <c r="P68" i="2"/>
  <c r="O68" i="2"/>
  <c r="N68" i="2"/>
  <c r="M68" i="2"/>
  <c r="L68" i="2"/>
  <c r="K68" i="2"/>
  <c r="U67" i="2"/>
  <c r="U66" i="2"/>
  <c r="U65" i="2"/>
  <c r="U64" i="2"/>
  <c r="T63" i="2"/>
  <c r="S63" i="2"/>
  <c r="S71" i="2" s="1"/>
  <c r="R63" i="2"/>
  <c r="Q63" i="2"/>
  <c r="P63" i="2"/>
  <c r="P71" i="2" s="1"/>
  <c r="O63" i="2"/>
  <c r="O71" i="2" s="1"/>
  <c r="N63" i="2"/>
  <c r="M63" i="2"/>
  <c r="L63" i="2"/>
  <c r="L71" i="2" s="1"/>
  <c r="K63" i="2"/>
  <c r="J62" i="2"/>
  <c r="U61" i="2"/>
  <c r="U60" i="2"/>
  <c r="T59" i="2"/>
  <c r="S59" i="2"/>
  <c r="R59" i="2"/>
  <c r="Q59" i="2"/>
  <c r="P59" i="2"/>
  <c r="O59" i="2"/>
  <c r="N59" i="2"/>
  <c r="M59" i="2"/>
  <c r="L59" i="2"/>
  <c r="K59" i="2"/>
  <c r="U58" i="2"/>
  <c r="U57" i="2"/>
  <c r="U56" i="2"/>
  <c r="U55" i="2"/>
  <c r="T54" i="2"/>
  <c r="S54" i="2"/>
  <c r="S62" i="2" s="1"/>
  <c r="R54" i="2"/>
  <c r="R62" i="2" s="1"/>
  <c r="Q54" i="2"/>
  <c r="P54" i="2"/>
  <c r="O54" i="2"/>
  <c r="N54" i="2"/>
  <c r="M54" i="2"/>
  <c r="L54" i="2"/>
  <c r="K54" i="2"/>
  <c r="K62" i="2" s="1"/>
  <c r="U52" i="2"/>
  <c r="U51" i="2"/>
  <c r="T50" i="2"/>
  <c r="S50" i="2"/>
  <c r="R50" i="2"/>
  <c r="Q50" i="2"/>
  <c r="P50" i="2"/>
  <c r="O50" i="2"/>
  <c r="N50" i="2"/>
  <c r="M50" i="2"/>
  <c r="L50" i="2"/>
  <c r="K50" i="2"/>
  <c r="J50" i="2"/>
  <c r="U49" i="2"/>
  <c r="U47" i="2"/>
  <c r="U46" i="2"/>
  <c r="K45" i="2"/>
  <c r="K53" i="2" s="1"/>
  <c r="J45" i="2"/>
  <c r="U42" i="2"/>
  <c r="U41" i="2"/>
  <c r="U40" i="2"/>
  <c r="T39" i="2"/>
  <c r="S39" i="2"/>
  <c r="R39" i="2"/>
  <c r="Q39" i="2"/>
  <c r="P39" i="2"/>
  <c r="O39" i="2"/>
  <c r="N39" i="2"/>
  <c r="M39" i="2"/>
  <c r="L39" i="2"/>
  <c r="K39" i="2"/>
  <c r="K43" i="2" s="1"/>
  <c r="J39" i="2"/>
  <c r="U38" i="2"/>
  <c r="U37" i="2"/>
  <c r="U36" i="2"/>
  <c r="U35" i="2"/>
  <c r="T34" i="2"/>
  <c r="T43" i="2" s="1"/>
  <c r="S34" i="2"/>
  <c r="S43" i="2" s="1"/>
  <c r="R34" i="2"/>
  <c r="Q34" i="2"/>
  <c r="Q43" i="2" s="1"/>
  <c r="P34" i="2"/>
  <c r="O34" i="2"/>
  <c r="N34" i="2"/>
  <c r="M34" i="2"/>
  <c r="L34" i="2"/>
  <c r="K34" i="2"/>
  <c r="J34" i="2"/>
  <c r="J33" i="2"/>
  <c r="U32" i="2"/>
  <c r="U31" i="2"/>
  <c r="U30" i="2"/>
  <c r="T29" i="2"/>
  <c r="S29" i="2"/>
  <c r="R29" i="2"/>
  <c r="Q29" i="2"/>
  <c r="P29" i="2"/>
  <c r="O29" i="2"/>
  <c r="N29" i="2"/>
  <c r="M29" i="2"/>
  <c r="L29" i="2"/>
  <c r="K29" i="2"/>
  <c r="U28" i="2"/>
  <c r="U27" i="2"/>
  <c r="U26" i="2"/>
  <c r="U25" i="2"/>
  <c r="T24" i="2"/>
  <c r="S24" i="2"/>
  <c r="R24" i="2"/>
  <c r="Q24" i="2"/>
  <c r="P24" i="2"/>
  <c r="O24" i="2"/>
  <c r="O33" i="2" s="1"/>
  <c r="N24" i="2"/>
  <c r="N33" i="2" s="1"/>
  <c r="M24" i="2"/>
  <c r="L24" i="2"/>
  <c r="K24" i="2"/>
  <c r="U22" i="2"/>
  <c r="U21" i="2"/>
  <c r="U20" i="2"/>
  <c r="T19" i="2"/>
  <c r="S19" i="2"/>
  <c r="R19" i="2"/>
  <c r="Q19" i="2"/>
  <c r="P19" i="2"/>
  <c r="O19" i="2"/>
  <c r="N19" i="2"/>
  <c r="M19" i="2"/>
  <c r="L19" i="2"/>
  <c r="K19" i="2"/>
  <c r="J19" i="2"/>
  <c r="U18" i="2"/>
  <c r="U17" i="2"/>
  <c r="U16" i="2"/>
  <c r="U15" i="2"/>
  <c r="U14" i="2"/>
  <c r="T13" i="2"/>
  <c r="S13" i="2"/>
  <c r="R13" i="2"/>
  <c r="R23" i="2" s="1"/>
  <c r="Q13" i="2"/>
  <c r="Q23" i="2" s="1"/>
  <c r="P13" i="2"/>
  <c r="O13" i="2"/>
  <c r="O23" i="2" s="1"/>
  <c r="N13" i="2"/>
  <c r="M13" i="2"/>
  <c r="L13" i="2"/>
  <c r="L23" i="2" s="1"/>
  <c r="K13" i="2"/>
  <c r="J13" i="2"/>
  <c r="T11" i="2"/>
  <c r="S11" i="2"/>
  <c r="S12" i="2" s="1"/>
  <c r="R11" i="2"/>
  <c r="Q11" i="2"/>
  <c r="P11" i="2"/>
  <c r="O11" i="2"/>
  <c r="N11" i="2"/>
  <c r="M11" i="2"/>
  <c r="L11" i="2"/>
  <c r="K11" i="2"/>
  <c r="J11" i="2"/>
  <c r="U10" i="2"/>
  <c r="U9" i="2"/>
  <c r="U8" i="2"/>
  <c r="T7" i="2"/>
  <c r="T12" i="2" s="1"/>
  <c r="S7" i="2"/>
  <c r="R7" i="2"/>
  <c r="Q7" i="2"/>
  <c r="Q12" i="2" s="1"/>
  <c r="P7" i="2"/>
  <c r="O7" i="2"/>
  <c r="N7" i="2"/>
  <c r="M7" i="2"/>
  <c r="L7" i="2"/>
  <c r="K7" i="2"/>
  <c r="K12" i="2" s="1"/>
  <c r="J7" i="2"/>
  <c r="J12" i="2" s="1"/>
  <c r="U6" i="2"/>
  <c r="T178" i="1"/>
  <c r="S178" i="1"/>
  <c r="R178" i="1"/>
  <c r="Q178" i="1"/>
  <c r="P178" i="1"/>
  <c r="O178" i="1"/>
  <c r="N178" i="1"/>
  <c r="M178" i="1"/>
  <c r="L178" i="1"/>
  <c r="K178" i="1"/>
  <c r="J178" i="1"/>
  <c r="U177" i="1"/>
  <c r="T176" i="1"/>
  <c r="T179" i="1" s="1"/>
  <c r="S176" i="1"/>
  <c r="S179" i="1" s="1"/>
  <c r="R176" i="1"/>
  <c r="R179" i="1" s="1"/>
  <c r="Q176" i="1"/>
  <c r="Q179" i="1" s="1"/>
  <c r="P176" i="1"/>
  <c r="P179" i="1" s="1"/>
  <c r="O176" i="1"/>
  <c r="O179" i="1" s="1"/>
  <c r="N176" i="1"/>
  <c r="M176" i="1"/>
  <c r="L176" i="1"/>
  <c r="L179" i="1" s="1"/>
  <c r="K176" i="1"/>
  <c r="K179" i="1" s="1"/>
  <c r="K180" i="1" s="1"/>
  <c r="J176" i="1"/>
  <c r="U175" i="1"/>
  <c r="T174" i="1"/>
  <c r="T180" i="1" s="1"/>
  <c r="S174" i="1"/>
  <c r="R174" i="1"/>
  <c r="Q174" i="1"/>
  <c r="P174" i="1"/>
  <c r="P180" i="1" s="1"/>
  <c r="O174" i="1"/>
  <c r="N174" i="1"/>
  <c r="M174" i="1"/>
  <c r="L174" i="1"/>
  <c r="L180" i="1" s="1"/>
  <c r="K174" i="1"/>
  <c r="J174" i="1"/>
  <c r="U173" i="1"/>
  <c r="U172" i="1"/>
  <c r="T168" i="1"/>
  <c r="S168" i="1"/>
  <c r="S169" i="1" s="1"/>
  <c r="R168" i="1"/>
  <c r="Q168" i="1"/>
  <c r="P168" i="1"/>
  <c r="O168" i="1"/>
  <c r="O169" i="1" s="1"/>
  <c r="N168" i="1"/>
  <c r="N169" i="1" s="1"/>
  <c r="M168" i="1"/>
  <c r="L168" i="1"/>
  <c r="L169" i="1" s="1"/>
  <c r="K168" i="1"/>
  <c r="K169" i="1" s="1"/>
  <c r="J168" i="1"/>
  <c r="X167" i="1"/>
  <c r="U167" i="1"/>
  <c r="G19" i="3" s="1"/>
  <c r="T166" i="1"/>
  <c r="S166" i="1"/>
  <c r="R166" i="1"/>
  <c r="R169" i="1" s="1"/>
  <c r="Q166" i="1"/>
  <c r="P166" i="1"/>
  <c r="P169" i="1" s="1"/>
  <c r="O166" i="1"/>
  <c r="N166" i="1"/>
  <c r="M166" i="1"/>
  <c r="M169" i="1" s="1"/>
  <c r="L166" i="1"/>
  <c r="K166" i="1"/>
  <c r="J166" i="1"/>
  <c r="X165" i="1"/>
  <c r="U165" i="1"/>
  <c r="T163" i="1"/>
  <c r="S163" i="1"/>
  <c r="R163" i="1"/>
  <c r="Q163" i="1"/>
  <c r="P163" i="1"/>
  <c r="O163" i="1"/>
  <c r="N163" i="1"/>
  <c r="M163" i="1"/>
  <c r="L163" i="1"/>
  <c r="K163" i="1"/>
  <c r="K164" i="1" s="1"/>
  <c r="J163" i="1"/>
  <c r="X162" i="1"/>
  <c r="U162" i="1"/>
  <c r="T161" i="1"/>
  <c r="T164" i="1" s="1"/>
  <c r="S161" i="1"/>
  <c r="S164" i="1" s="1"/>
  <c r="R161" i="1"/>
  <c r="Q161" i="1"/>
  <c r="Q164" i="1" s="1"/>
  <c r="P161" i="1"/>
  <c r="O161" i="1"/>
  <c r="N161" i="1"/>
  <c r="N164" i="1" s="1"/>
  <c r="M161" i="1"/>
  <c r="M164" i="1" s="1"/>
  <c r="L161" i="1"/>
  <c r="L164" i="1" s="1"/>
  <c r="K161" i="1"/>
  <c r="J161" i="1"/>
  <c r="J164" i="1" s="1"/>
  <c r="X160" i="1"/>
  <c r="U160" i="1"/>
  <c r="J159" i="1"/>
  <c r="U158" i="1"/>
  <c r="U157" i="1"/>
  <c r="U156" i="1"/>
  <c r="U155" i="1"/>
  <c r="U154" i="1"/>
  <c r="U153" i="1"/>
  <c r="U152" i="1"/>
  <c r="X151" i="1"/>
  <c r="T151" i="1"/>
  <c r="S151" i="1"/>
  <c r="R151" i="1"/>
  <c r="Q151" i="1"/>
  <c r="P151" i="1"/>
  <c r="O151" i="1"/>
  <c r="N151" i="1"/>
  <c r="M151" i="1"/>
  <c r="L151" i="1"/>
  <c r="K151" i="1"/>
  <c r="R146" i="1"/>
  <c r="Q146" i="1"/>
  <c r="S146" i="1"/>
  <c r="P146" i="1"/>
  <c r="O146" i="1"/>
  <c r="N146" i="1"/>
  <c r="L146" i="1"/>
  <c r="U148" i="1"/>
  <c r="M146" i="1"/>
  <c r="X146" i="1"/>
  <c r="T146" i="1"/>
  <c r="U145" i="1"/>
  <c r="U144" i="1"/>
  <c r="U143" i="1"/>
  <c r="Q141" i="1"/>
  <c r="P141" i="1"/>
  <c r="N141" i="1"/>
  <c r="U142" i="1"/>
  <c r="X141" i="1"/>
  <c r="T141" i="1"/>
  <c r="S141" i="1"/>
  <c r="R141" i="1"/>
  <c r="O141" i="1"/>
  <c r="M141" i="1"/>
  <c r="L141" i="1"/>
  <c r="K141" i="1"/>
  <c r="T138" i="1"/>
  <c r="S138" i="1"/>
  <c r="R138" i="1"/>
  <c r="Q138" i="1"/>
  <c r="P138" i="1"/>
  <c r="O138" i="1"/>
  <c r="N138" i="1"/>
  <c r="M138" i="1"/>
  <c r="L138" i="1"/>
  <c r="K138" i="1"/>
  <c r="J138" i="1"/>
  <c r="U137" i="1"/>
  <c r="M136" i="1"/>
  <c r="K136" i="1"/>
  <c r="J136" i="1"/>
  <c r="X135" i="1"/>
  <c r="N136" i="1"/>
  <c r="J134" i="1"/>
  <c r="J139" i="1" s="1"/>
  <c r="U133" i="1"/>
  <c r="T132" i="1"/>
  <c r="S132" i="1"/>
  <c r="R132" i="1"/>
  <c r="Q132" i="1"/>
  <c r="P132" i="1"/>
  <c r="P130" i="1" s="1"/>
  <c r="P134" i="1" s="1"/>
  <c r="O132" i="1"/>
  <c r="N132" i="1"/>
  <c r="K132" i="1"/>
  <c r="X130" i="1"/>
  <c r="J130" i="1"/>
  <c r="T128" i="1"/>
  <c r="S128" i="1"/>
  <c r="R128" i="1"/>
  <c r="Q128" i="1"/>
  <c r="P128" i="1"/>
  <c r="O128" i="1"/>
  <c r="O129" i="1" s="1"/>
  <c r="N128" i="1"/>
  <c r="M128" i="1"/>
  <c r="L128" i="1"/>
  <c r="K128" i="1"/>
  <c r="J128" i="1"/>
  <c r="U127" i="1"/>
  <c r="U126" i="1"/>
  <c r="X125" i="1"/>
  <c r="U125" i="1"/>
  <c r="S124" i="1"/>
  <c r="X123" i="1"/>
  <c r="U123" i="1"/>
  <c r="X122" i="1"/>
  <c r="U122" i="1"/>
  <c r="T121" i="1"/>
  <c r="T124" i="1" s="1"/>
  <c r="S121" i="1"/>
  <c r="R121" i="1"/>
  <c r="R124" i="1" s="1"/>
  <c r="Q121" i="1"/>
  <c r="Q124" i="1" s="1"/>
  <c r="P121" i="1"/>
  <c r="P124" i="1" s="1"/>
  <c r="O121" i="1"/>
  <c r="O124" i="1" s="1"/>
  <c r="N121" i="1"/>
  <c r="N124" i="1" s="1"/>
  <c r="M121" i="1"/>
  <c r="M124" i="1" s="1"/>
  <c r="L121" i="1"/>
  <c r="L124" i="1" s="1"/>
  <c r="K121" i="1"/>
  <c r="K124" i="1" s="1"/>
  <c r="J121" i="1"/>
  <c r="J124" i="1" s="1"/>
  <c r="J129" i="1" s="1"/>
  <c r="X120" i="1"/>
  <c r="U120" i="1"/>
  <c r="X119" i="1"/>
  <c r="U119" i="1"/>
  <c r="T118" i="1"/>
  <c r="S118" i="1"/>
  <c r="R118" i="1"/>
  <c r="Q118" i="1"/>
  <c r="P118" i="1"/>
  <c r="P129" i="1" s="1"/>
  <c r="O118" i="1"/>
  <c r="N118" i="1"/>
  <c r="N129" i="1" s="1"/>
  <c r="M118" i="1"/>
  <c r="L118" i="1"/>
  <c r="K118" i="1"/>
  <c r="J118" i="1"/>
  <c r="X117" i="1"/>
  <c r="U117" i="1"/>
  <c r="X116" i="1"/>
  <c r="U116" i="1"/>
  <c r="X115" i="1"/>
  <c r="U115" i="1"/>
  <c r="X114" i="1"/>
  <c r="U114" i="1"/>
  <c r="U185" i="1" s="1"/>
  <c r="X113" i="1"/>
  <c r="U113" i="1"/>
  <c r="X112" i="1"/>
  <c r="U112" i="1"/>
  <c r="X109" i="1"/>
  <c r="J109" i="1"/>
  <c r="U107" i="1"/>
  <c r="U106" i="1"/>
  <c r="U105" i="1"/>
  <c r="U104" i="1"/>
  <c r="U103" i="1"/>
  <c r="U102" i="1"/>
  <c r="U101" i="1"/>
  <c r="T100" i="1"/>
  <c r="T109" i="1" s="1"/>
  <c r="S100" i="1"/>
  <c r="S109" i="1" s="1"/>
  <c r="R100" i="1"/>
  <c r="R109" i="1" s="1"/>
  <c r="Q100" i="1"/>
  <c r="Q109" i="1" s="1"/>
  <c r="P100" i="1"/>
  <c r="P109" i="1" s="1"/>
  <c r="O100" i="1"/>
  <c r="O109" i="1" s="1"/>
  <c r="N100" i="1"/>
  <c r="N109" i="1" s="1"/>
  <c r="M100" i="1"/>
  <c r="M109" i="1" s="1"/>
  <c r="L100" i="1"/>
  <c r="L109" i="1" s="1"/>
  <c r="K100" i="1"/>
  <c r="K109" i="1" s="1"/>
  <c r="X99" i="1"/>
  <c r="S99" i="1"/>
  <c r="P99" i="1"/>
  <c r="K99" i="1"/>
  <c r="J99" i="1"/>
  <c r="U97" i="1"/>
  <c r="U96" i="1"/>
  <c r="U95" i="1"/>
  <c r="U94" i="1"/>
  <c r="U93" i="1"/>
  <c r="U92" i="1"/>
  <c r="U91" i="1"/>
  <c r="U90" i="1"/>
  <c r="T89" i="1"/>
  <c r="T99" i="1" s="1"/>
  <c r="S89" i="1"/>
  <c r="R89" i="1"/>
  <c r="R99" i="1" s="1"/>
  <c r="Q89" i="1"/>
  <c r="Q99" i="1" s="1"/>
  <c r="P89" i="1"/>
  <c r="O89" i="1"/>
  <c r="O99" i="1" s="1"/>
  <c r="N89" i="1"/>
  <c r="N99" i="1" s="1"/>
  <c r="M89" i="1"/>
  <c r="M99" i="1" s="1"/>
  <c r="L89" i="1"/>
  <c r="L99" i="1" s="1"/>
  <c r="K89" i="1"/>
  <c r="X88" i="1"/>
  <c r="U77" i="1"/>
  <c r="U76" i="1"/>
  <c r="J75" i="1"/>
  <c r="X74" i="1"/>
  <c r="T74" i="1"/>
  <c r="S74" i="1"/>
  <c r="Q74" i="1"/>
  <c r="N74" i="1"/>
  <c r="L74" i="1"/>
  <c r="K74" i="1"/>
  <c r="J74" i="1"/>
  <c r="R74" i="1"/>
  <c r="P74" i="1"/>
  <c r="O74" i="1"/>
  <c r="M74" i="1"/>
  <c r="X71" i="1"/>
  <c r="J71" i="1"/>
  <c r="U70" i="1"/>
  <c r="U69" i="1"/>
  <c r="T68" i="1"/>
  <c r="S68" i="1"/>
  <c r="R68" i="1"/>
  <c r="Q68" i="1"/>
  <c r="P68" i="1"/>
  <c r="O68" i="1"/>
  <c r="N68" i="1"/>
  <c r="M68" i="1"/>
  <c r="L68" i="1"/>
  <c r="K68" i="1"/>
  <c r="U67" i="1"/>
  <c r="U66" i="1"/>
  <c r="U65" i="1"/>
  <c r="U64" i="1"/>
  <c r="T63" i="1"/>
  <c r="T71" i="1" s="1"/>
  <c r="S63" i="1"/>
  <c r="R63" i="1"/>
  <c r="R71" i="1" s="1"/>
  <c r="Q63" i="1"/>
  <c r="P63" i="1"/>
  <c r="O63" i="1"/>
  <c r="N63" i="1"/>
  <c r="N71" i="1" s="1"/>
  <c r="M63" i="1"/>
  <c r="M71" i="1" s="1"/>
  <c r="L63" i="1"/>
  <c r="K63" i="1"/>
  <c r="X62" i="1"/>
  <c r="J62" i="1"/>
  <c r="U61" i="1"/>
  <c r="U60" i="1"/>
  <c r="T59" i="1"/>
  <c r="S59" i="1"/>
  <c r="R59" i="1"/>
  <c r="Q59" i="1"/>
  <c r="P59" i="1"/>
  <c r="O59" i="1"/>
  <c r="N59" i="1"/>
  <c r="M59" i="1"/>
  <c r="L59" i="1"/>
  <c r="K59" i="1"/>
  <c r="U58" i="1"/>
  <c r="U57" i="1"/>
  <c r="U56" i="1"/>
  <c r="U55" i="1"/>
  <c r="T54" i="1"/>
  <c r="S54" i="1"/>
  <c r="R54" i="1"/>
  <c r="Q54" i="1"/>
  <c r="Q62" i="1" s="1"/>
  <c r="P54" i="1"/>
  <c r="P62" i="1" s="1"/>
  <c r="O54" i="1"/>
  <c r="O62" i="1" s="1"/>
  <c r="N54" i="1"/>
  <c r="M54" i="1"/>
  <c r="L54" i="1"/>
  <c r="K54" i="1"/>
  <c r="K62" i="1" s="1"/>
  <c r="X53" i="1"/>
  <c r="U52" i="1"/>
  <c r="U51" i="1"/>
  <c r="T50" i="1"/>
  <c r="S50" i="1"/>
  <c r="R50" i="1"/>
  <c r="Q50" i="1"/>
  <c r="P50" i="1"/>
  <c r="O50" i="1"/>
  <c r="N50" i="1"/>
  <c r="M50" i="1"/>
  <c r="L50" i="1"/>
  <c r="K50" i="1"/>
  <c r="U49" i="1"/>
  <c r="U47" i="1"/>
  <c r="U46" i="1"/>
  <c r="J45" i="1"/>
  <c r="J53" i="1" s="1"/>
  <c r="J72" i="1" s="1"/>
  <c r="X43" i="1"/>
  <c r="J43" i="1"/>
  <c r="U42" i="1"/>
  <c r="U41" i="1"/>
  <c r="U40" i="1"/>
  <c r="T39" i="1"/>
  <c r="S39" i="1"/>
  <c r="R39" i="1"/>
  <c r="Q39" i="1"/>
  <c r="P39" i="1"/>
  <c r="O39" i="1"/>
  <c r="N39" i="1"/>
  <c r="M39" i="1"/>
  <c r="L39" i="1"/>
  <c r="K39" i="1"/>
  <c r="U38" i="1"/>
  <c r="U37" i="1"/>
  <c r="U36" i="1"/>
  <c r="U35" i="1"/>
  <c r="T34" i="1"/>
  <c r="S34" i="1"/>
  <c r="S43" i="1" s="1"/>
  <c r="R34" i="1"/>
  <c r="R43" i="1" s="1"/>
  <c r="Q34" i="1"/>
  <c r="Q43" i="1" s="1"/>
  <c r="P34" i="1"/>
  <c r="O34" i="1"/>
  <c r="N34" i="1"/>
  <c r="M34" i="1"/>
  <c r="M43" i="1" s="1"/>
  <c r="L34" i="1"/>
  <c r="L43" i="1" s="1"/>
  <c r="K34" i="1"/>
  <c r="K43" i="1" s="1"/>
  <c r="X33" i="1"/>
  <c r="J33" i="1"/>
  <c r="U32" i="1"/>
  <c r="U31" i="1"/>
  <c r="U30" i="1"/>
  <c r="T29" i="1"/>
  <c r="S29" i="1"/>
  <c r="R29" i="1"/>
  <c r="Q29" i="1"/>
  <c r="P29" i="1"/>
  <c r="O29" i="1"/>
  <c r="N29" i="1"/>
  <c r="M29" i="1"/>
  <c r="L29" i="1"/>
  <c r="K29" i="1"/>
  <c r="U28" i="1"/>
  <c r="U27" i="1"/>
  <c r="U25" i="1"/>
  <c r="T24" i="1"/>
  <c r="T33" i="1" s="1"/>
  <c r="S24" i="1"/>
  <c r="S33" i="1" s="1"/>
  <c r="R24" i="1"/>
  <c r="Q24" i="1"/>
  <c r="P24" i="1"/>
  <c r="P33" i="1" s="1"/>
  <c r="O24" i="1"/>
  <c r="O33" i="1" s="1"/>
  <c r="N24" i="1"/>
  <c r="N33" i="1" s="1"/>
  <c r="M24" i="1"/>
  <c r="L24" i="1"/>
  <c r="L33" i="1" s="1"/>
  <c r="K24" i="1"/>
  <c r="X23" i="1"/>
  <c r="U22" i="1"/>
  <c r="U21" i="1"/>
  <c r="T19" i="1"/>
  <c r="S19" i="1"/>
  <c r="Q19" i="1"/>
  <c r="P19" i="1"/>
  <c r="O19" i="1"/>
  <c r="N19" i="1"/>
  <c r="M19" i="1"/>
  <c r="L19" i="1"/>
  <c r="R19" i="1"/>
  <c r="J19" i="1"/>
  <c r="U18" i="1"/>
  <c r="J13" i="1"/>
  <c r="X12" i="1"/>
  <c r="P11" i="1"/>
  <c r="N11" i="1"/>
  <c r="L11" i="1"/>
  <c r="U10" i="1"/>
  <c r="T11" i="1"/>
  <c r="S7" i="1"/>
  <c r="M7" i="1"/>
  <c r="K7" i="1"/>
  <c r="T7" i="1"/>
  <c r="R7" i="1"/>
  <c r="Q7" i="1"/>
  <c r="P7" i="1"/>
  <c r="O7" i="1"/>
  <c r="N7" i="1"/>
  <c r="L7" i="1"/>
  <c r="L12" i="1" s="1"/>
  <c r="J7" i="1"/>
  <c r="T62" i="2" l="1"/>
  <c r="N129" i="2"/>
  <c r="K33" i="2"/>
  <c r="Q71" i="2"/>
  <c r="L33" i="2"/>
  <c r="R71" i="2"/>
  <c r="J166" i="2"/>
  <c r="T177" i="2"/>
  <c r="S23" i="2"/>
  <c r="S44" i="2" s="1"/>
  <c r="T23" i="2"/>
  <c r="T44" i="2" s="1"/>
  <c r="S129" i="2"/>
  <c r="K166" i="2"/>
  <c r="P33" i="2"/>
  <c r="O161" i="2"/>
  <c r="L12" i="2"/>
  <c r="Q33" i="2"/>
  <c r="Q44" i="2" s="1"/>
  <c r="N62" i="2"/>
  <c r="U135" i="2"/>
  <c r="M43" i="2"/>
  <c r="O156" i="2"/>
  <c r="O167" i="2" s="1"/>
  <c r="N12" i="2"/>
  <c r="M71" i="2"/>
  <c r="U68" i="2"/>
  <c r="U121" i="2"/>
  <c r="T33" i="2"/>
  <c r="J53" i="2"/>
  <c r="N71" i="2"/>
  <c r="Q156" i="2"/>
  <c r="P156" i="2"/>
  <c r="U7" i="2"/>
  <c r="O129" i="2"/>
  <c r="K23" i="2"/>
  <c r="U54" i="2"/>
  <c r="O88" i="2"/>
  <c r="O110" i="2" s="1"/>
  <c r="P166" i="2"/>
  <c r="P167" i="2" s="1"/>
  <c r="K177" i="2"/>
  <c r="R33" i="2"/>
  <c r="L43" i="2"/>
  <c r="L62" i="2"/>
  <c r="Q129" i="2"/>
  <c r="U128" i="2"/>
  <c r="U160" i="2"/>
  <c r="Q166" i="2"/>
  <c r="L177" i="2"/>
  <c r="U163" i="2"/>
  <c r="U11" i="2"/>
  <c r="U29" i="2"/>
  <c r="U74" i="2"/>
  <c r="P129" i="2"/>
  <c r="P12" i="2"/>
  <c r="M23" i="2"/>
  <c r="S33" i="2"/>
  <c r="U39" i="2"/>
  <c r="M62" i="2"/>
  <c r="T71" i="2"/>
  <c r="F11" i="4"/>
  <c r="R129" i="2"/>
  <c r="U131" i="2"/>
  <c r="U138" i="2"/>
  <c r="R166" i="2"/>
  <c r="M176" i="2"/>
  <c r="M177" i="2" s="1"/>
  <c r="S177" i="2"/>
  <c r="N23" i="2"/>
  <c r="R176" i="2"/>
  <c r="R177" i="2" s="1"/>
  <c r="K71" i="2"/>
  <c r="N43" i="2"/>
  <c r="S166" i="2"/>
  <c r="R12" i="2"/>
  <c r="O43" i="2"/>
  <c r="O44" i="2" s="1"/>
  <c r="O62" i="2"/>
  <c r="F12" i="4"/>
  <c r="I12" i="4" s="1"/>
  <c r="P23" i="2"/>
  <c r="P43" i="2"/>
  <c r="P62" i="2"/>
  <c r="P177" i="2"/>
  <c r="K33" i="1"/>
  <c r="S159" i="1"/>
  <c r="S170" i="1" s="1"/>
  <c r="U124" i="1"/>
  <c r="L132" i="1"/>
  <c r="L130" i="1" s="1"/>
  <c r="L134" i="1" s="1"/>
  <c r="Q169" i="1"/>
  <c r="Q170" i="1" s="1"/>
  <c r="L129" i="1"/>
  <c r="M132" i="1"/>
  <c r="M130" i="1" s="1"/>
  <c r="M134" i="1" s="1"/>
  <c r="M139" i="1" s="1"/>
  <c r="N179" i="1"/>
  <c r="N180" i="1" s="1"/>
  <c r="J11" i="1"/>
  <c r="U9" i="1"/>
  <c r="N12" i="1"/>
  <c r="M11" i="1"/>
  <c r="M12" i="1" s="1"/>
  <c r="O11" i="1"/>
  <c r="J23" i="1"/>
  <c r="J44" i="1" s="1"/>
  <c r="U50" i="1"/>
  <c r="Q71" i="1"/>
  <c r="Q11" i="1"/>
  <c r="Q12" i="1" s="1"/>
  <c r="U39" i="1"/>
  <c r="T12" i="1"/>
  <c r="R11" i="1"/>
  <c r="R12" i="1" s="1"/>
  <c r="N43" i="1"/>
  <c r="M62" i="1"/>
  <c r="U62" i="1" s="1"/>
  <c r="U82" i="1"/>
  <c r="O43" i="1"/>
  <c r="N62" i="1"/>
  <c r="L62" i="1"/>
  <c r="U99" i="1"/>
  <c r="T169" i="1"/>
  <c r="F12" i="3"/>
  <c r="U166" i="1"/>
  <c r="R180" i="1"/>
  <c r="Q129" i="1"/>
  <c r="P164" i="1"/>
  <c r="U164" i="1" s="1"/>
  <c r="F18" i="3" s="1"/>
  <c r="O164" i="1"/>
  <c r="S180" i="1"/>
  <c r="T43" i="1"/>
  <c r="S62" i="1"/>
  <c r="O71" i="1"/>
  <c r="R129" i="1"/>
  <c r="U138" i="1"/>
  <c r="U150" i="1"/>
  <c r="Q33" i="1"/>
  <c r="P71" i="1"/>
  <c r="F10" i="3"/>
  <c r="K130" i="1"/>
  <c r="K134" i="1" s="1"/>
  <c r="K139" i="1" s="1"/>
  <c r="R164" i="1"/>
  <c r="T129" i="1"/>
  <c r="S130" i="1"/>
  <c r="S134" i="1" s="1"/>
  <c r="N130" i="1"/>
  <c r="N134" i="1" s="1"/>
  <c r="U149" i="1"/>
  <c r="U174" i="1"/>
  <c r="U176" i="1"/>
  <c r="U178" i="1"/>
  <c r="N159" i="1"/>
  <c r="P159" i="1"/>
  <c r="L159" i="1"/>
  <c r="L170" i="1" s="1"/>
  <c r="M159" i="1"/>
  <c r="M170" i="1" s="1"/>
  <c r="Q159" i="1"/>
  <c r="T159" i="1"/>
  <c r="S71" i="1"/>
  <c r="K71" i="1"/>
  <c r="T62" i="1"/>
  <c r="R62" i="1"/>
  <c r="U7" i="1"/>
  <c r="U99" i="2"/>
  <c r="N110" i="2"/>
  <c r="M110" i="2"/>
  <c r="R88" i="2"/>
  <c r="R110" i="2" s="1"/>
  <c r="Q88" i="2"/>
  <c r="Q110" i="2" s="1"/>
  <c r="S88" i="2"/>
  <c r="S110" i="2" s="1"/>
  <c r="U148" i="2"/>
  <c r="R156" i="2"/>
  <c r="R167" i="2" s="1"/>
  <c r="S156" i="2"/>
  <c r="L156" i="2"/>
  <c r="L167" i="2" s="1"/>
  <c r="T156" i="2"/>
  <c r="T167" i="2" s="1"/>
  <c r="N156" i="2"/>
  <c r="K13" i="1"/>
  <c r="U17" i="1"/>
  <c r="U79" i="1"/>
  <c r="M129" i="1"/>
  <c r="U118" i="1"/>
  <c r="U121" i="1"/>
  <c r="P12" i="1"/>
  <c r="U59" i="1"/>
  <c r="U68" i="1"/>
  <c r="U85" i="1"/>
  <c r="O130" i="1"/>
  <c r="R159" i="1"/>
  <c r="R170" i="1" s="1"/>
  <c r="U24" i="1"/>
  <c r="U81" i="1"/>
  <c r="U89" i="1"/>
  <c r="K11" i="1"/>
  <c r="U16" i="1"/>
  <c r="U86" i="1"/>
  <c r="U109" i="1"/>
  <c r="U63" i="1"/>
  <c r="L71" i="1"/>
  <c r="S11" i="1"/>
  <c r="S12" i="1" s="1"/>
  <c r="U54" i="1"/>
  <c r="U34" i="1"/>
  <c r="K45" i="1"/>
  <c r="K53" i="1" s="1"/>
  <c r="K129" i="1"/>
  <c r="S129" i="1"/>
  <c r="U129" i="1" s="1"/>
  <c r="U128" i="1"/>
  <c r="U147" i="1"/>
  <c r="K146" i="1"/>
  <c r="U146" i="1" s="1"/>
  <c r="G17" i="3" s="1"/>
  <c r="G20" i="3" s="1"/>
  <c r="U73" i="1"/>
  <c r="T130" i="1"/>
  <c r="T134" i="1" s="1"/>
  <c r="U151" i="1"/>
  <c r="U14" i="1"/>
  <c r="U6" i="1"/>
  <c r="J12" i="1"/>
  <c r="U29" i="1"/>
  <c r="O12" i="1"/>
  <c r="L13" i="1"/>
  <c r="L23" i="1" s="1"/>
  <c r="L44" i="1" s="1"/>
  <c r="K19" i="1"/>
  <c r="U19" i="1" s="1"/>
  <c r="U20" i="1"/>
  <c r="R33" i="1"/>
  <c r="P43" i="1"/>
  <c r="U74" i="1"/>
  <c r="U83" i="1"/>
  <c r="N139" i="1"/>
  <c r="O159" i="1"/>
  <c r="N170" i="1"/>
  <c r="U161" i="1"/>
  <c r="O180" i="1"/>
  <c r="U195" i="1"/>
  <c r="U194" i="1"/>
  <c r="U192" i="1"/>
  <c r="M33" i="1"/>
  <c r="J169" i="1"/>
  <c r="J179" i="1"/>
  <c r="U179" i="1" s="1"/>
  <c r="J43" i="2"/>
  <c r="U34" i="2"/>
  <c r="R43" i="2"/>
  <c r="J72" i="2"/>
  <c r="U50" i="2"/>
  <c r="P88" i="2"/>
  <c r="P110" i="2" s="1"/>
  <c r="U83" i="2"/>
  <c r="U173" i="2"/>
  <c r="F27" i="4" s="1"/>
  <c r="J176" i="2"/>
  <c r="Q130" i="1"/>
  <c r="Q134" i="1" s="1"/>
  <c r="U141" i="1"/>
  <c r="Q180" i="1"/>
  <c r="K75" i="2"/>
  <c r="U80" i="2"/>
  <c r="U8" i="1"/>
  <c r="U78" i="1"/>
  <c r="U100" i="1"/>
  <c r="U131" i="1"/>
  <c r="R130" i="1"/>
  <c r="R134" i="1" s="1"/>
  <c r="M179" i="1"/>
  <c r="M180" i="1" s="1"/>
  <c r="U186" i="1"/>
  <c r="U84" i="2"/>
  <c r="U85" i="2"/>
  <c r="J88" i="1"/>
  <c r="F11" i="3"/>
  <c r="I11" i="4" s="1"/>
  <c r="U13" i="2"/>
  <c r="U19" i="2"/>
  <c r="U81" i="2"/>
  <c r="F10" i="4"/>
  <c r="I10" i="4" s="1"/>
  <c r="L129" i="2"/>
  <c r="T129" i="2"/>
  <c r="N166" i="2"/>
  <c r="Q177" i="2"/>
  <c r="K44" i="2"/>
  <c r="M33" i="2"/>
  <c r="U63" i="2"/>
  <c r="U86" i="2"/>
  <c r="M129" i="2"/>
  <c r="U118" i="2"/>
  <c r="U145" i="2"/>
  <c r="K143" i="2"/>
  <c r="K167" i="2" s="1"/>
  <c r="L136" i="1"/>
  <c r="U168" i="1"/>
  <c r="O12" i="2"/>
  <c r="Q62" i="2"/>
  <c r="U59" i="2"/>
  <c r="U161" i="2"/>
  <c r="F18" i="4" s="1"/>
  <c r="I18" i="4" s="1"/>
  <c r="L110" i="2"/>
  <c r="U109" i="2"/>
  <c r="U163" i="1"/>
  <c r="U79" i="2"/>
  <c r="U82" i="2"/>
  <c r="T110" i="2"/>
  <c r="U158" i="2"/>
  <c r="U175" i="2"/>
  <c r="F28" i="4" s="1"/>
  <c r="U24" i="2"/>
  <c r="J124" i="2"/>
  <c r="U124" i="2" s="1"/>
  <c r="K133" i="2"/>
  <c r="K136" i="2" s="1"/>
  <c r="J136" i="2"/>
  <c r="J156" i="2"/>
  <c r="M12" i="2"/>
  <c r="J23" i="2"/>
  <c r="U100" i="2"/>
  <c r="U89" i="2"/>
  <c r="M143" i="2"/>
  <c r="M156" i="2" s="1"/>
  <c r="M167" i="2" s="1"/>
  <c r="U165" i="2"/>
  <c r="L48" i="2"/>
  <c r="J88" i="2"/>
  <c r="U171" i="2"/>
  <c r="F26" i="4" s="1"/>
  <c r="J129" i="2" l="1"/>
  <c r="U71" i="2"/>
  <c r="P44" i="2"/>
  <c r="L44" i="2"/>
  <c r="K72" i="2"/>
  <c r="R44" i="2"/>
  <c r="S167" i="2"/>
  <c r="Q167" i="2"/>
  <c r="U62" i="2"/>
  <c r="G8" i="4" s="1"/>
  <c r="G24" i="4" s="1"/>
  <c r="U75" i="2"/>
  <c r="K88" i="2"/>
  <c r="U88" i="2" s="1"/>
  <c r="U12" i="2"/>
  <c r="F6" i="4" s="1"/>
  <c r="F22" i="4" s="1"/>
  <c r="U166" i="2"/>
  <c r="F19" i="4" s="1"/>
  <c r="I19" i="4" s="1"/>
  <c r="M44" i="2"/>
  <c r="F29" i="4"/>
  <c r="N44" i="2"/>
  <c r="G8" i="3"/>
  <c r="G24" i="3" s="1"/>
  <c r="U197" i="1"/>
  <c r="U11" i="1"/>
  <c r="U169" i="1"/>
  <c r="F19" i="3" s="1"/>
  <c r="K12" i="1"/>
  <c r="U12" i="1" s="1"/>
  <c r="F6" i="3" s="1"/>
  <c r="U71" i="1"/>
  <c r="G9" i="3" s="1"/>
  <c r="G25" i="3" s="1"/>
  <c r="U84" i="1"/>
  <c r="P170" i="1"/>
  <c r="O170" i="1"/>
  <c r="U43" i="1"/>
  <c r="T170" i="1"/>
  <c r="U33" i="1"/>
  <c r="F8" i="3" s="1"/>
  <c r="U188" i="1"/>
  <c r="O134" i="1"/>
  <c r="U130" i="1"/>
  <c r="K72" i="1"/>
  <c r="K23" i="1"/>
  <c r="L133" i="2"/>
  <c r="O136" i="1"/>
  <c r="L45" i="1"/>
  <c r="L53" i="1" s="1"/>
  <c r="L72" i="1" s="1"/>
  <c r="U132" i="1"/>
  <c r="U129" i="2"/>
  <c r="U156" i="2"/>
  <c r="F17" i="4" s="1"/>
  <c r="J167" i="2"/>
  <c r="M13" i="1"/>
  <c r="M23" i="1" s="1"/>
  <c r="M44" i="1" s="1"/>
  <c r="L139" i="1"/>
  <c r="J177" i="2"/>
  <c r="U177" i="2" s="1"/>
  <c r="U176" i="2"/>
  <c r="M48" i="2"/>
  <c r="L45" i="2"/>
  <c r="U33" i="2"/>
  <c r="N167" i="2"/>
  <c r="J170" i="1"/>
  <c r="U23" i="2"/>
  <c r="J44" i="2"/>
  <c r="J110" i="2"/>
  <c r="G9" i="4"/>
  <c r="G25" i="4" s="1"/>
  <c r="J110" i="1"/>
  <c r="U143" i="2"/>
  <c r="G17" i="4" s="1"/>
  <c r="G20" i="4" s="1"/>
  <c r="J180" i="1"/>
  <c r="U180" i="1" s="1"/>
  <c r="U43" i="2"/>
  <c r="F9" i="4" s="1"/>
  <c r="K110" i="2" l="1"/>
  <c r="K111" i="2" s="1"/>
  <c r="K137" i="2" s="1"/>
  <c r="K168" i="2" s="1"/>
  <c r="K178" i="2" s="1"/>
  <c r="F8" i="4"/>
  <c r="F9" i="3"/>
  <c r="U189" i="1"/>
  <c r="U198" i="1"/>
  <c r="U110" i="2"/>
  <c r="F20" i="4"/>
  <c r="U183" i="1"/>
  <c r="O139" i="1"/>
  <c r="U134" i="1"/>
  <c r="P136" i="1"/>
  <c r="P139" i="1" s="1"/>
  <c r="F24" i="3"/>
  <c r="M45" i="1"/>
  <c r="M53" i="1" s="1"/>
  <c r="L136" i="2"/>
  <c r="U44" i="2"/>
  <c r="J111" i="2"/>
  <c r="N13" i="1"/>
  <c r="N23" i="1" s="1"/>
  <c r="N44" i="1" s="1"/>
  <c r="M133" i="2"/>
  <c r="M136" i="2" s="1"/>
  <c r="F25" i="3"/>
  <c r="I9" i="4"/>
  <c r="I8" i="4"/>
  <c r="F24" i="4"/>
  <c r="L53" i="2"/>
  <c r="K170" i="1"/>
  <c r="U170" i="1" s="1"/>
  <c r="F17" i="3"/>
  <c r="K44" i="1"/>
  <c r="F25" i="4"/>
  <c r="J111" i="1"/>
  <c r="M45" i="2"/>
  <c r="M53" i="2" s="1"/>
  <c r="M72" i="2" s="1"/>
  <c r="M111" i="2" s="1"/>
  <c r="N48" i="2"/>
  <c r="U167" i="2"/>
  <c r="J137" i="2" l="1"/>
  <c r="N45" i="2"/>
  <c r="N53" i="2" s="1"/>
  <c r="N72" i="2" s="1"/>
  <c r="N111" i="2" s="1"/>
  <c r="O48" i="2"/>
  <c r="J140" i="1"/>
  <c r="L72" i="2"/>
  <c r="M137" i="2"/>
  <c r="M168" i="2" s="1"/>
  <c r="M178" i="2" s="1"/>
  <c r="N45" i="1"/>
  <c r="I6" i="4"/>
  <c r="F22" i="3"/>
  <c r="I22" i="4" s="1"/>
  <c r="I17" i="4"/>
  <c r="F20" i="3"/>
  <c r="I25" i="4"/>
  <c r="O13" i="1"/>
  <c r="M72" i="1"/>
  <c r="N133" i="2"/>
  <c r="I24" i="4"/>
  <c r="Q136" i="1"/>
  <c r="Q139" i="1" s="1"/>
  <c r="N136" i="2" l="1"/>
  <c r="I20" i="4"/>
  <c r="L111" i="2"/>
  <c r="O45" i="2"/>
  <c r="P48" i="2"/>
  <c r="R136" i="1"/>
  <c r="R139" i="1" s="1"/>
  <c r="O23" i="1"/>
  <c r="N53" i="1"/>
  <c r="P13" i="1"/>
  <c r="P23" i="1" s="1"/>
  <c r="P44" i="1" s="1"/>
  <c r="J171" i="1"/>
  <c r="J168" i="2"/>
  <c r="O45" i="1"/>
  <c r="O53" i="1" s="1"/>
  <c r="O72" i="1" s="1"/>
  <c r="O133" i="2"/>
  <c r="O136" i="2" s="1"/>
  <c r="U135" i="1" l="1"/>
  <c r="O44" i="1"/>
  <c r="N137" i="2"/>
  <c r="N168" i="2" s="1"/>
  <c r="N178" i="2" s="1"/>
  <c r="J181" i="1"/>
  <c r="P133" i="2"/>
  <c r="P136" i="2" s="1"/>
  <c r="S136" i="1"/>
  <c r="S139" i="1" s="1"/>
  <c r="T136" i="1"/>
  <c r="L137" i="2"/>
  <c r="Q13" i="1"/>
  <c r="Q23" i="1" s="1"/>
  <c r="Q44" i="1" s="1"/>
  <c r="O53" i="2"/>
  <c r="J178" i="2"/>
  <c r="P45" i="2"/>
  <c r="P53" i="2" s="1"/>
  <c r="P72" i="2" s="1"/>
  <c r="P111" i="2" s="1"/>
  <c r="Q48" i="2"/>
  <c r="P45" i="1"/>
  <c r="P53" i="1" s="1"/>
  <c r="P72" i="1" s="1"/>
  <c r="N72" i="1"/>
  <c r="P137" i="2" l="1"/>
  <c r="P168" i="2" s="1"/>
  <c r="P178" i="2" s="1"/>
  <c r="O72" i="2"/>
  <c r="Q45" i="1"/>
  <c r="Q53" i="1" s="1"/>
  <c r="T139" i="1"/>
  <c r="U136" i="1"/>
  <c r="F13" i="3" s="1"/>
  <c r="U139" i="1"/>
  <c r="Q45" i="2"/>
  <c r="Q53" i="2" s="1"/>
  <c r="Q72" i="2" s="1"/>
  <c r="Q111" i="2" s="1"/>
  <c r="R48" i="2"/>
  <c r="R13" i="1"/>
  <c r="L168" i="2"/>
  <c r="Q133" i="2"/>
  <c r="Q136" i="2" s="1"/>
  <c r="G13" i="3"/>
  <c r="U193" i="1"/>
  <c r="U184" i="1"/>
  <c r="O111" i="2" l="1"/>
  <c r="R23" i="1"/>
  <c r="S13" i="1"/>
  <c r="S23" i="1" s="1"/>
  <c r="S44" i="1" s="1"/>
  <c r="T13" i="1"/>
  <c r="T23" i="1" s="1"/>
  <c r="T44" i="1" s="1"/>
  <c r="L178" i="2"/>
  <c r="R133" i="2"/>
  <c r="R136" i="2" s="1"/>
  <c r="R45" i="2"/>
  <c r="R53" i="2" s="1"/>
  <c r="S48" i="2"/>
  <c r="Q137" i="2"/>
  <c r="Q168" i="2" s="1"/>
  <c r="Q178" i="2" s="1"/>
  <c r="R45" i="1"/>
  <c r="R53" i="1" s="1"/>
  <c r="R72" i="1" s="1"/>
  <c r="Q72" i="1"/>
  <c r="R72" i="2" l="1"/>
  <c r="U13" i="1"/>
  <c r="R44" i="1"/>
  <c r="U23" i="1"/>
  <c r="T45" i="1"/>
  <c r="S45" i="1"/>
  <c r="S53" i="1" s="1"/>
  <c r="S72" i="1" s="1"/>
  <c r="S133" i="2"/>
  <c r="S136" i="2" s="1"/>
  <c r="O137" i="2"/>
  <c r="T48" i="2"/>
  <c r="S45" i="2"/>
  <c r="S53" i="2" s="1"/>
  <c r="S72" i="2" s="1"/>
  <c r="S111" i="2" s="1"/>
  <c r="U15" i="1"/>
  <c r="T75" i="1" l="1"/>
  <c r="T88" i="1" s="1"/>
  <c r="T110" i="1" s="1"/>
  <c r="S75" i="1"/>
  <c r="S88" i="1" s="1"/>
  <c r="S110" i="1" s="1"/>
  <c r="S111" i="1" s="1"/>
  <c r="S140" i="1" s="1"/>
  <c r="S171" i="1" s="1"/>
  <c r="S181" i="1" s="1"/>
  <c r="L75" i="1"/>
  <c r="L88" i="1" s="1"/>
  <c r="L110" i="1" s="1"/>
  <c r="L111" i="1" s="1"/>
  <c r="L140" i="1" s="1"/>
  <c r="L171" i="1" s="1"/>
  <c r="L181" i="1" s="1"/>
  <c r="O75" i="1"/>
  <c r="O88" i="1" s="1"/>
  <c r="O110" i="1" s="1"/>
  <c r="O111" i="1" s="1"/>
  <c r="O140" i="1" s="1"/>
  <c r="O171" i="1" s="1"/>
  <c r="O181" i="1" s="1"/>
  <c r="P75" i="1"/>
  <c r="P88" i="1" s="1"/>
  <c r="P110" i="1" s="1"/>
  <c r="P111" i="1" s="1"/>
  <c r="P140" i="1" s="1"/>
  <c r="P171" i="1" s="1"/>
  <c r="P181" i="1" s="1"/>
  <c r="Q75" i="1"/>
  <c r="Q88" i="1" s="1"/>
  <c r="Q110" i="1" s="1"/>
  <c r="Q111" i="1" s="1"/>
  <c r="Q140" i="1" s="1"/>
  <c r="Q171" i="1" s="1"/>
  <c r="Q181" i="1" s="1"/>
  <c r="M75" i="1"/>
  <c r="M88" i="1" s="1"/>
  <c r="M110" i="1" s="1"/>
  <c r="M111" i="1" s="1"/>
  <c r="M140" i="1" s="1"/>
  <c r="M171" i="1" s="1"/>
  <c r="M181" i="1" s="1"/>
  <c r="N75" i="1"/>
  <c r="N88" i="1" s="1"/>
  <c r="N110" i="1" s="1"/>
  <c r="N111" i="1" s="1"/>
  <c r="N140" i="1" s="1"/>
  <c r="N171" i="1" s="1"/>
  <c r="N181" i="1" s="1"/>
  <c r="R75" i="1"/>
  <c r="R88" i="1" s="1"/>
  <c r="R110" i="1" s="1"/>
  <c r="R111" i="1" s="1"/>
  <c r="R140" i="1" s="1"/>
  <c r="U44" i="1"/>
  <c r="S137" i="2"/>
  <c r="S168" i="2" s="1"/>
  <c r="S178" i="2" s="1"/>
  <c r="T53" i="1"/>
  <c r="U45" i="1"/>
  <c r="T133" i="2"/>
  <c r="U132" i="2"/>
  <c r="G13" i="4" s="1"/>
  <c r="O168" i="2"/>
  <c r="T45" i="2"/>
  <c r="U48" i="2"/>
  <c r="U48" i="1"/>
  <c r="R111" i="2"/>
  <c r="K75" i="1" l="1"/>
  <c r="U80" i="1"/>
  <c r="R137" i="2"/>
  <c r="T72" i="1"/>
  <c r="U53" i="1"/>
  <c r="T53" i="2"/>
  <c r="U45" i="2"/>
  <c r="O178" i="2"/>
  <c r="R171" i="1"/>
  <c r="T136" i="2"/>
  <c r="U133" i="2"/>
  <c r="F13" i="4" s="1"/>
  <c r="I13" i="4" s="1"/>
  <c r="K88" i="1" l="1"/>
  <c r="U75" i="1"/>
  <c r="U72" i="1"/>
  <c r="T111" i="1"/>
  <c r="R181" i="1"/>
  <c r="T72" i="2"/>
  <c r="U53" i="2"/>
  <c r="U136" i="2"/>
  <c r="R168" i="2"/>
  <c r="K110" i="1" l="1"/>
  <c r="U88" i="1"/>
  <c r="G7" i="4"/>
  <c r="F7" i="4"/>
  <c r="T111" i="2"/>
  <c r="U72" i="2"/>
  <c r="R178" i="2"/>
  <c r="T140" i="1"/>
  <c r="G7" i="3" l="1"/>
  <c r="U196" i="1"/>
  <c r="U199" i="1" s="1"/>
  <c r="F7" i="3"/>
  <c r="U187" i="1"/>
  <c r="U190" i="1" s="1"/>
  <c r="U110" i="1"/>
  <c r="K111" i="1"/>
  <c r="F23" i="4"/>
  <c r="I23" i="4" s="1"/>
  <c r="I7" i="4"/>
  <c r="F16" i="4"/>
  <c r="U111" i="2"/>
  <c r="T137" i="2"/>
  <c r="G16" i="4"/>
  <c r="G21" i="4" s="1"/>
  <c r="G23" i="4"/>
  <c r="T171" i="1"/>
  <c r="K140" i="1" l="1"/>
  <c r="U111" i="1"/>
  <c r="F23" i="3"/>
  <c r="F16" i="3"/>
  <c r="F21" i="3" s="1"/>
  <c r="G23" i="3"/>
  <c r="G16" i="3"/>
  <c r="G21" i="3" s="1"/>
  <c r="T181" i="1"/>
  <c r="T168" i="2"/>
  <c r="U137" i="2"/>
  <c r="I16" i="4"/>
  <c r="F21" i="4"/>
  <c r="K171" i="1" l="1"/>
  <c r="U140" i="1"/>
  <c r="F30" i="4"/>
  <c r="F31" i="4" s="1"/>
  <c r="I21" i="4"/>
  <c r="T178" i="2"/>
  <c r="U178" i="2" s="1"/>
  <c r="U168" i="2"/>
  <c r="K181" i="1" l="1"/>
  <c r="U181" i="1" s="1"/>
  <c r="U171" i="1"/>
</calcChain>
</file>

<file path=xl/sharedStrings.xml><?xml version="1.0" encoding="utf-8"?>
<sst xmlns="http://schemas.openxmlformats.org/spreadsheetml/2006/main" count="789" uniqueCount="168">
  <si>
    <t>様式5-5-2</t>
    <rPh sb="0" eb="2">
      <t>ヨウシキ</t>
    </rPh>
    <phoneticPr fontId="3"/>
  </si>
  <si>
    <t>参考見積内訳書</t>
    <rPh sb="0" eb="4">
      <t>サンコウミツモリ</t>
    </rPh>
    <rPh sb="4" eb="7">
      <t>ウチワケショ</t>
    </rPh>
    <phoneticPr fontId="3"/>
  </si>
  <si>
    <t>（円/税込）</t>
    <rPh sb="1" eb="2">
      <t>エン</t>
    </rPh>
    <rPh sb="3" eb="5">
      <t>ゼイコ</t>
    </rPh>
    <phoneticPr fontId="3"/>
  </si>
  <si>
    <t>業務</t>
    <rPh sb="0" eb="2">
      <t>ギョウム</t>
    </rPh>
    <phoneticPr fontId="3"/>
  </si>
  <si>
    <t>ｻｰﾋﾞｽ対価
の区分</t>
    <rPh sb="5" eb="7">
      <t>タイカ</t>
    </rPh>
    <rPh sb="9" eb="11">
      <t>クブン</t>
    </rPh>
    <phoneticPr fontId="3"/>
  </si>
  <si>
    <t>事業者提案
or 精算対象</t>
    <rPh sb="0" eb="5">
      <t>ジギョウシャテイアン</t>
    </rPh>
    <rPh sb="9" eb="13">
      <t>セイサンタイショウ</t>
    </rPh>
    <phoneticPr fontId="3"/>
  </si>
  <si>
    <t>事業区分</t>
    <rPh sb="0" eb="4">
      <t>ジギョウクブン</t>
    </rPh>
    <phoneticPr fontId="3"/>
  </si>
  <si>
    <t>R8(準備)</t>
    <rPh sb="3" eb="5">
      <t>ジュンビ</t>
    </rPh>
    <phoneticPr fontId="3"/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</si>
  <si>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</si>
  <si>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</si>
  <si>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</si>
  <si>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</si>
  <si>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</si>
  <si>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</si>
  <si>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</si>
  <si>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</si>
  <si>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</si>
  <si>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</si>
  <si>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計</t>
    <rPh sb="0" eb="1">
      <t>ケイ</t>
    </rPh>
    <phoneticPr fontId="3"/>
  </si>
  <si>
    <t>義務事業</t>
    <rPh sb="0" eb="4">
      <t>ギムジギョウ</t>
    </rPh>
    <phoneticPr fontId="3"/>
  </si>
  <si>
    <t>管理・更新一体マネジメント方式（レベル3.5）</t>
    <rPh sb="0" eb="2">
      <t>カンリ</t>
    </rPh>
    <rPh sb="3" eb="5">
      <t>コウシン</t>
    </rPh>
    <rPh sb="5" eb="7">
      <t>イッタイ</t>
    </rPh>
    <rPh sb="13" eb="15">
      <t>ホウシキ</t>
    </rPh>
    <phoneticPr fontId="3"/>
  </si>
  <si>
    <t>統括管理業務</t>
    <rPh sb="0" eb="6">
      <t>トウカツカンリギョウム</t>
    </rPh>
    <phoneticPr fontId="3"/>
  </si>
  <si>
    <t>A-1</t>
    <phoneticPr fontId="3"/>
  </si>
  <si>
    <t>事業者提案</t>
    <rPh sb="0" eb="3">
      <t>ジギョウシャ</t>
    </rPh>
    <rPh sb="3" eb="5">
      <t>テイアン</t>
    </rPh>
    <phoneticPr fontId="3"/>
  </si>
  <si>
    <t>共通</t>
    <rPh sb="0" eb="2">
      <t>キョウツウ</t>
    </rPh>
    <phoneticPr fontId="3"/>
  </si>
  <si>
    <t>人件費</t>
    <rPh sb="0" eb="3">
      <t>ジンケンヒ</t>
    </rPh>
    <phoneticPr fontId="3"/>
  </si>
  <si>
    <t>小計</t>
    <rPh sb="0" eb="2">
      <t>ショウケイ</t>
    </rPh>
    <phoneticPr fontId="3"/>
  </si>
  <si>
    <t>A-2</t>
    <phoneticPr fontId="3"/>
  </si>
  <si>
    <t>開業費</t>
    <rPh sb="0" eb="3">
      <t>カイギョウヒ</t>
    </rPh>
    <phoneticPr fontId="3"/>
  </si>
  <si>
    <t>保険料</t>
    <rPh sb="0" eb="3">
      <t>ホケンリョウ</t>
    </rPh>
    <phoneticPr fontId="3"/>
  </si>
  <si>
    <t>合計</t>
    <rPh sb="0" eb="2">
      <t>ゴウケイ</t>
    </rPh>
    <phoneticPr fontId="3"/>
  </si>
  <si>
    <t>統括</t>
    <rPh sb="0" eb="2">
      <t>トウカツ</t>
    </rPh>
    <phoneticPr fontId="3"/>
  </si>
  <si>
    <t>維持管理業務</t>
    <rPh sb="0" eb="6">
      <t>イジカンリギョウム</t>
    </rPh>
    <phoneticPr fontId="3"/>
  </si>
  <si>
    <t>B-1</t>
    <phoneticPr fontId="3"/>
  </si>
  <si>
    <t>下水道</t>
    <rPh sb="0" eb="3">
      <t>ゲスイドウ</t>
    </rPh>
    <phoneticPr fontId="3"/>
  </si>
  <si>
    <t>処理場施設</t>
    <rPh sb="0" eb="5">
      <t>ショリジョウシセツ</t>
    </rPh>
    <phoneticPr fontId="3"/>
  </si>
  <si>
    <t>運転管理</t>
    <rPh sb="0" eb="4">
      <t>ウンテンカンリ</t>
    </rPh>
    <phoneticPr fontId="3"/>
  </si>
  <si>
    <t>活性炭</t>
    <rPh sb="0" eb="3">
      <t>カッセイタン</t>
    </rPh>
    <phoneticPr fontId="3"/>
  </si>
  <si>
    <t>保守管理</t>
    <rPh sb="0" eb="4">
      <t>ホシュカンリ</t>
    </rPh>
    <phoneticPr fontId="3"/>
  </si>
  <si>
    <t>情報管理</t>
    <rPh sb="0" eb="4">
      <t>ジョウホウカンリ</t>
    </rPh>
    <phoneticPr fontId="3"/>
  </si>
  <si>
    <t>廃棄物管理</t>
    <rPh sb="0" eb="5">
      <t>ハイキブツカンリ</t>
    </rPh>
    <phoneticPr fontId="3"/>
  </si>
  <si>
    <t>下水道管路</t>
    <rPh sb="0" eb="5">
      <t>ゲスイドウカンロ</t>
    </rPh>
    <phoneticPr fontId="3"/>
  </si>
  <si>
    <t>下水-3条</t>
    <rPh sb="0" eb="2">
      <t>ゲスイ</t>
    </rPh>
    <rPh sb="4" eb="5">
      <t>ジョウ</t>
    </rPh>
    <phoneticPr fontId="3"/>
  </si>
  <si>
    <t>水道</t>
    <rPh sb="0" eb="2">
      <t>スイドウ</t>
    </rPh>
    <phoneticPr fontId="3"/>
  </si>
  <si>
    <t>水源施設</t>
    <rPh sb="0" eb="2">
      <t>スイゲン</t>
    </rPh>
    <rPh sb="2" eb="4">
      <t>シセツ</t>
    </rPh>
    <phoneticPr fontId="3"/>
  </si>
  <si>
    <t>-</t>
    <phoneticPr fontId="3"/>
  </si>
  <si>
    <t>水道管路</t>
    <rPh sb="0" eb="4">
      <t>スイドウカンロ</t>
    </rPh>
    <phoneticPr fontId="3"/>
  </si>
  <si>
    <t>←様式5-5-1への記載額</t>
    <rPh sb="1" eb="3">
      <t>ヨウシキ</t>
    </rPh>
    <rPh sb="10" eb="13">
      <t>キサイガク</t>
    </rPh>
    <phoneticPr fontId="3"/>
  </si>
  <si>
    <t>上水-3条</t>
    <rPh sb="0" eb="2">
      <t>ジョウスイ</t>
    </rPh>
    <rPh sb="4" eb="5">
      <t>ジョウ</t>
    </rPh>
    <phoneticPr fontId="3"/>
  </si>
  <si>
    <t>工水</t>
    <rPh sb="0" eb="2">
      <t>コウスイ</t>
    </rPh>
    <phoneticPr fontId="3"/>
  </si>
  <si>
    <t>工水施設</t>
    <rPh sb="0" eb="4">
      <t>コウスイシセツ</t>
    </rPh>
    <phoneticPr fontId="3"/>
  </si>
  <si>
    <t>工水管路</t>
    <rPh sb="0" eb="4">
      <t>コウスイカンロ</t>
    </rPh>
    <phoneticPr fontId="3"/>
  </si>
  <si>
    <t>工水-3条</t>
    <rPh sb="0" eb="2">
      <t>コウスイ</t>
    </rPh>
    <rPh sb="4" eb="5">
      <t>ジョウ</t>
    </rPh>
    <phoneticPr fontId="3"/>
  </si>
  <si>
    <t>B-2</t>
    <phoneticPr fontId="3"/>
  </si>
  <si>
    <t>精算対象</t>
    <rPh sb="0" eb="2">
      <t>セイサン</t>
    </rPh>
    <rPh sb="2" eb="4">
      <t>タイショウ</t>
    </rPh>
    <phoneticPr fontId="3"/>
  </si>
  <si>
    <t>修繕</t>
    <rPh sb="0" eb="2">
      <t>シュウゼン</t>
    </rPh>
    <phoneticPr fontId="3"/>
  </si>
  <si>
    <t>【精算】</t>
    <rPh sb="1" eb="3">
      <t>セイサン</t>
    </rPh>
    <phoneticPr fontId="3"/>
  </si>
  <si>
    <t>B-3</t>
    <phoneticPr fontId="3"/>
  </si>
  <si>
    <t>次亜</t>
    <rPh sb="0" eb="2">
      <t>ジア</t>
    </rPh>
    <phoneticPr fontId="3"/>
  </si>
  <si>
    <t>B-4</t>
    <phoneticPr fontId="3"/>
  </si>
  <si>
    <t>採算対象</t>
    <rPh sb="0" eb="4">
      <t>サイサンタイショウ</t>
    </rPh>
    <phoneticPr fontId="3"/>
  </si>
  <si>
    <t>ガス</t>
    <phoneticPr fontId="3"/>
  </si>
  <si>
    <t>燃料</t>
    <rPh sb="0" eb="2">
      <t>ネンリョウ</t>
    </rPh>
    <phoneticPr fontId="3"/>
  </si>
  <si>
    <t>電力</t>
    <rPh sb="0" eb="2">
      <t>デンリョク</t>
    </rPh>
    <phoneticPr fontId="3"/>
  </si>
  <si>
    <t>薬品</t>
    <rPh sb="0" eb="2">
      <t>ヤクヒン</t>
    </rPh>
    <phoneticPr fontId="3"/>
  </si>
  <si>
    <t>通信</t>
    <rPh sb="0" eb="2">
      <t>ツウシン</t>
    </rPh>
    <phoneticPr fontId="3"/>
  </si>
  <si>
    <t>消耗品費</t>
    <rPh sb="0" eb="4">
      <t>ショウモウヒンヒ</t>
    </rPh>
    <phoneticPr fontId="3"/>
  </si>
  <si>
    <t>(手数料)</t>
    <rPh sb="1" eb="4">
      <t>テスウリョウ</t>
    </rPh>
    <phoneticPr fontId="3"/>
  </si>
  <si>
    <t>コンサルタント業務等</t>
    <rPh sb="7" eb="9">
      <t>ギョウム</t>
    </rPh>
    <rPh sb="9" eb="10">
      <t>トウ</t>
    </rPh>
    <phoneticPr fontId="3"/>
  </si>
  <si>
    <t>C-1</t>
    <phoneticPr fontId="3"/>
  </si>
  <si>
    <t>更新計画策定(処理場)</t>
    <rPh sb="0" eb="4">
      <t>コウシンケイカク</t>
    </rPh>
    <rPh sb="4" eb="6">
      <t>サクテイ</t>
    </rPh>
    <rPh sb="7" eb="10">
      <t>ショリジョウ</t>
    </rPh>
    <phoneticPr fontId="3"/>
  </si>
  <si>
    <t>下水-4条</t>
    <rPh sb="0" eb="2">
      <t>ゲスイ</t>
    </rPh>
    <rPh sb="4" eb="5">
      <t>ジョウ</t>
    </rPh>
    <phoneticPr fontId="3"/>
  </si>
  <si>
    <t>（計画・設計・工事監理）</t>
    <rPh sb="1" eb="3">
      <t>ケイカク</t>
    </rPh>
    <rPh sb="4" eb="6">
      <t>セッケイ</t>
    </rPh>
    <rPh sb="7" eb="11">
      <t>コウジカンリ</t>
    </rPh>
    <phoneticPr fontId="3"/>
  </si>
  <si>
    <t>更新計画策定(管路)</t>
    <rPh sb="0" eb="4">
      <t>コウシンケイカク</t>
    </rPh>
    <rPh sb="4" eb="6">
      <t>サクテイ</t>
    </rPh>
    <rPh sb="7" eb="9">
      <t>カンロ</t>
    </rPh>
    <phoneticPr fontId="3"/>
  </si>
  <si>
    <t>更新計画策定(水源施設)</t>
    <rPh sb="0" eb="4">
      <t>コウシンケイカク</t>
    </rPh>
    <rPh sb="4" eb="6">
      <t>サクテイ</t>
    </rPh>
    <rPh sb="7" eb="11">
      <t>スイゲンシセツ</t>
    </rPh>
    <phoneticPr fontId="3"/>
  </si>
  <si>
    <t>上水-4条</t>
    <rPh sb="0" eb="2">
      <t>ジョウスイ</t>
    </rPh>
    <rPh sb="4" eb="5">
      <t>ジョウ</t>
    </rPh>
    <phoneticPr fontId="3"/>
  </si>
  <si>
    <t>更新計画策定(工水施設)</t>
    <rPh sb="0" eb="4">
      <t>コウシンケイカク</t>
    </rPh>
    <rPh sb="4" eb="6">
      <t>サクテイ</t>
    </rPh>
    <rPh sb="7" eb="11">
      <t>コウスイシセツ</t>
    </rPh>
    <phoneticPr fontId="3"/>
  </si>
  <si>
    <t>工水-4条</t>
    <rPh sb="0" eb="2">
      <t>コウスイ</t>
    </rPh>
    <rPh sb="4" eb="5">
      <t>ジョウ</t>
    </rPh>
    <phoneticPr fontId="3"/>
  </si>
  <si>
    <t>C-2</t>
    <phoneticPr fontId="3"/>
  </si>
  <si>
    <t>処理場改築設計</t>
    <rPh sb="0" eb="7">
      <t>ショリジョウカイチクセッケイ</t>
    </rPh>
    <phoneticPr fontId="3"/>
  </si>
  <si>
    <t>管路改築設計</t>
    <rPh sb="0" eb="6">
      <t>カンロカイチクセッケイ</t>
    </rPh>
    <phoneticPr fontId="3"/>
  </si>
  <si>
    <t>C-3</t>
    <phoneticPr fontId="3"/>
  </si>
  <si>
    <t>管路工事監理</t>
    <rPh sb="0" eb="2">
      <t>カンロ</t>
    </rPh>
    <rPh sb="2" eb="6">
      <t>コウジカンリ</t>
    </rPh>
    <phoneticPr fontId="3"/>
  </si>
  <si>
    <t>下水道(管路)に含む</t>
    <rPh sb="0" eb="3">
      <t>ゲスイドウ</t>
    </rPh>
    <rPh sb="4" eb="6">
      <t>カンロ</t>
    </rPh>
    <rPh sb="8" eb="9">
      <t>フク</t>
    </rPh>
    <phoneticPr fontId="3"/>
  </si>
  <si>
    <t>改築工事・整備工事</t>
    <rPh sb="0" eb="4">
      <t>カイチクコウジ</t>
    </rPh>
    <rPh sb="5" eb="9">
      <t>セイビコウジ</t>
    </rPh>
    <phoneticPr fontId="3"/>
  </si>
  <si>
    <t>D-1</t>
    <phoneticPr fontId="3"/>
  </si>
  <si>
    <t>処理場改築</t>
    <rPh sb="0" eb="3">
      <t>ショリジョウ</t>
    </rPh>
    <rPh sb="3" eb="5">
      <t>カイチク</t>
    </rPh>
    <phoneticPr fontId="3"/>
  </si>
  <si>
    <t>工事費</t>
    <rPh sb="0" eb="3">
      <t>コウジヒ</t>
    </rPh>
    <phoneticPr fontId="3"/>
  </si>
  <si>
    <t>監理費(2.3%)</t>
    <rPh sb="0" eb="2">
      <t>カンリ</t>
    </rPh>
    <rPh sb="2" eb="3">
      <t>ヒ</t>
    </rPh>
    <phoneticPr fontId="3"/>
  </si>
  <si>
    <t>差額調整</t>
    <rPh sb="0" eb="2">
      <t>サガク</t>
    </rPh>
    <rPh sb="2" eb="4">
      <t>チョウセイ</t>
    </rPh>
    <phoneticPr fontId="3"/>
  </si>
  <si>
    <t>D-2</t>
    <phoneticPr fontId="3"/>
  </si>
  <si>
    <t>精算対象</t>
    <rPh sb="0" eb="4">
      <t>セイサンタイショウ</t>
    </rPh>
    <phoneticPr fontId="3"/>
  </si>
  <si>
    <t>処理場整備</t>
    <rPh sb="0" eb="3">
      <t>ショリジョウ</t>
    </rPh>
    <rPh sb="3" eb="5">
      <t>セイビ</t>
    </rPh>
    <phoneticPr fontId="3"/>
  </si>
  <si>
    <t>D-3</t>
    <phoneticPr fontId="3"/>
  </si>
  <si>
    <t>管路改築</t>
    <rPh sb="0" eb="2">
      <t>カンロ</t>
    </rPh>
    <rPh sb="2" eb="4">
      <t>カイチク</t>
    </rPh>
    <phoneticPr fontId="3"/>
  </si>
  <si>
    <t>レベル3.5　合計</t>
    <rPh sb="7" eb="9">
      <t>ゴウケイ</t>
    </rPh>
    <phoneticPr fontId="3"/>
  </si>
  <si>
    <t>その他業務</t>
    <rPh sb="2" eb="5">
      <t>タギョウム</t>
    </rPh>
    <phoneticPr fontId="3"/>
  </si>
  <si>
    <t>仕様発注</t>
    <rPh sb="0" eb="4">
      <t>シヨウハッチュウ</t>
    </rPh>
    <phoneticPr fontId="3"/>
  </si>
  <si>
    <t>E-1</t>
    <phoneticPr fontId="3"/>
  </si>
  <si>
    <t>雨水</t>
    <rPh sb="0" eb="2">
      <t>ウスイ</t>
    </rPh>
    <phoneticPr fontId="3"/>
  </si>
  <si>
    <t>維持管理(固定費)</t>
    <rPh sb="0" eb="4">
      <t>イジカンリ</t>
    </rPh>
    <rPh sb="5" eb="8">
      <t>コテイヒ</t>
    </rPh>
    <phoneticPr fontId="3"/>
  </si>
  <si>
    <t>（雨水ポンプ場等）</t>
    <rPh sb="1" eb="3">
      <t>ウスイ</t>
    </rPh>
    <rPh sb="6" eb="8">
      <t>ジョウトウ</t>
    </rPh>
    <phoneticPr fontId="3"/>
  </si>
  <si>
    <t>E-2</t>
    <phoneticPr fontId="3"/>
  </si>
  <si>
    <t>E-3</t>
    <phoneticPr fontId="3"/>
  </si>
  <si>
    <t>維持管理(変動費)</t>
    <rPh sb="0" eb="4">
      <t>イジカンリ</t>
    </rPh>
    <rPh sb="5" eb="7">
      <t>ヘンドウ</t>
    </rPh>
    <rPh sb="7" eb="8">
      <t>ヒ</t>
    </rPh>
    <phoneticPr fontId="3"/>
  </si>
  <si>
    <t>面整備</t>
    <rPh sb="0" eb="3">
      <t>メンセイビ</t>
    </rPh>
    <phoneticPr fontId="3"/>
  </si>
  <si>
    <t>F-1</t>
    <phoneticPr fontId="3"/>
  </si>
  <si>
    <t>面整備実施設計</t>
    <rPh sb="0" eb="3">
      <t>メンセイビ</t>
    </rPh>
    <rPh sb="3" eb="7">
      <t>ジッシセッケイ</t>
    </rPh>
    <phoneticPr fontId="3"/>
  </si>
  <si>
    <t>（D+CM）</t>
    <phoneticPr fontId="3"/>
  </si>
  <si>
    <t>F-2</t>
    <phoneticPr fontId="3"/>
  </si>
  <si>
    <t>面整備工事監理</t>
    <rPh sb="0" eb="3">
      <t>メンセイビ</t>
    </rPh>
    <rPh sb="3" eb="7">
      <t>コウジカンリ</t>
    </rPh>
    <phoneticPr fontId="3"/>
  </si>
  <si>
    <t>汚水桝設置</t>
    <rPh sb="0" eb="5">
      <t>オスイマスセッチ</t>
    </rPh>
    <phoneticPr fontId="3"/>
  </si>
  <si>
    <t>G-1</t>
    <phoneticPr fontId="3"/>
  </si>
  <si>
    <t>汚水桝設置工事監理</t>
    <rPh sb="0" eb="3">
      <t>オスイマス</t>
    </rPh>
    <rPh sb="3" eb="7">
      <t>セッチコウジ</t>
    </rPh>
    <rPh sb="7" eb="9">
      <t>カンリ</t>
    </rPh>
    <phoneticPr fontId="3"/>
  </si>
  <si>
    <t>（DB+CM）</t>
  </si>
  <si>
    <t>G-2</t>
    <phoneticPr fontId="3"/>
  </si>
  <si>
    <t>汚水桝支払い</t>
    <rPh sb="0" eb="3">
      <t>オスイマス</t>
    </rPh>
    <rPh sb="3" eb="5">
      <t>シハライ</t>
    </rPh>
    <phoneticPr fontId="3"/>
  </si>
  <si>
    <t>その他業務　合計</t>
    <rPh sb="2" eb="5">
      <t>タギョウム</t>
    </rPh>
    <rPh sb="6" eb="8">
      <t>ゴウケイ</t>
    </rPh>
    <phoneticPr fontId="3"/>
  </si>
  <si>
    <t>義務事業　合計</t>
    <rPh sb="0" eb="4">
      <t>ギムジギョウ</t>
    </rPh>
    <rPh sb="5" eb="7">
      <t>ゴウケイ</t>
    </rPh>
    <phoneticPr fontId="3"/>
  </si>
  <si>
    <t>附帯事業</t>
    <rPh sb="0" eb="4">
      <t>フタイジギョウ</t>
    </rPh>
    <phoneticPr fontId="3"/>
  </si>
  <si>
    <t>維持管理</t>
    <rPh sb="0" eb="4">
      <t>イジカンリ</t>
    </rPh>
    <phoneticPr fontId="3"/>
  </si>
  <si>
    <t>H-1</t>
    <phoneticPr fontId="3"/>
  </si>
  <si>
    <t>附帯</t>
    <rPh sb="0" eb="2">
      <t>フタイ</t>
    </rPh>
    <phoneticPr fontId="3"/>
  </si>
  <si>
    <t>固定費</t>
    <rPh sb="0" eb="3">
      <t>コテイヒ</t>
    </rPh>
    <phoneticPr fontId="3"/>
  </si>
  <si>
    <t>H-2</t>
    <phoneticPr fontId="3"/>
  </si>
  <si>
    <t>変動費</t>
    <rPh sb="0" eb="3">
      <t>ヘンドウヒ</t>
    </rPh>
    <phoneticPr fontId="3"/>
  </si>
  <si>
    <t>設計・工事</t>
    <rPh sb="0" eb="2">
      <t>セッケイ</t>
    </rPh>
    <rPh sb="3" eb="5">
      <t>コウジ</t>
    </rPh>
    <phoneticPr fontId="3"/>
  </si>
  <si>
    <t>I-1</t>
    <phoneticPr fontId="3"/>
  </si>
  <si>
    <t>設計・工事監理</t>
    <rPh sb="0" eb="2">
      <t>セッケイ</t>
    </rPh>
    <rPh sb="3" eb="7">
      <t>コウジカンリ</t>
    </rPh>
    <phoneticPr fontId="3"/>
  </si>
  <si>
    <t>I-2</t>
    <phoneticPr fontId="3"/>
  </si>
  <si>
    <t>整備工事</t>
    <rPh sb="0" eb="2">
      <t>セイビ</t>
    </rPh>
    <rPh sb="2" eb="4">
      <t>コウジ</t>
    </rPh>
    <phoneticPr fontId="3"/>
  </si>
  <si>
    <t>附帯事業　合計</t>
    <rPh sb="0" eb="2">
      <t>フタイ</t>
    </rPh>
    <rPh sb="2" eb="4">
      <t>ジギョウ</t>
    </rPh>
    <rPh sb="5" eb="7">
      <t>ゴウケイ</t>
    </rPh>
    <phoneticPr fontId="3"/>
  </si>
  <si>
    <t>事業費合計</t>
    <rPh sb="0" eb="5">
      <t>ジギョウヒゴウケイ</t>
    </rPh>
    <phoneticPr fontId="3"/>
  </si>
  <si>
    <t>統括【精算】</t>
    <rPh sb="0" eb="2">
      <t>トウカツ</t>
    </rPh>
    <rPh sb="3" eb="5">
      <t>セイサン</t>
    </rPh>
    <phoneticPr fontId="3"/>
  </si>
  <si>
    <t>下水-4条【精算】</t>
  </si>
  <si>
    <t>上水-4条【精算】</t>
  </si>
  <si>
    <t>工水-4条【精算】</t>
  </si>
  <si>
    <t>下水-3条【精算】</t>
  </si>
  <si>
    <t>上水-3条【精算】</t>
  </si>
  <si>
    <t>工水-3条【精算】</t>
  </si>
  <si>
    <t>移行期間</t>
    <rPh sb="0" eb="4">
      <t>イコウキカン</t>
    </rPh>
    <phoneticPr fontId="3"/>
  </si>
  <si>
    <t>第Ⅰ期事業期間</t>
    <rPh sb="0" eb="1">
      <t>ダイ</t>
    </rPh>
    <rPh sb="2" eb="3">
      <t>キ</t>
    </rPh>
    <rPh sb="3" eb="7">
      <t>ジギョウキカン</t>
    </rPh>
    <phoneticPr fontId="3"/>
  </si>
  <si>
    <t>第Ⅱ期事業期間</t>
    <rPh sb="0" eb="1">
      <t>ダイ</t>
    </rPh>
    <rPh sb="2" eb="3">
      <t>キ</t>
    </rPh>
    <rPh sb="3" eb="7">
      <t>ジギョウキカン</t>
    </rPh>
    <phoneticPr fontId="3"/>
  </si>
  <si>
    <t>調達(活性炭)</t>
    <rPh sb="0" eb="2">
      <t>チョウタツ</t>
    </rPh>
    <rPh sb="3" eb="6">
      <t>カッセイタン</t>
    </rPh>
    <phoneticPr fontId="3"/>
  </si>
  <si>
    <t>調達(次亜)</t>
    <rPh sb="0" eb="2">
      <t>チョウタツ</t>
    </rPh>
    <rPh sb="3" eb="5">
      <t>ジア</t>
    </rPh>
    <phoneticPr fontId="3"/>
  </si>
  <si>
    <t>※下水道-管路工事監理（C-3）へ合算計上すること。</t>
  </si>
  <si>
    <t>に提案額（税込)を記載すること。</t>
    <rPh sb="1" eb="3">
      <t>テイアン</t>
    </rPh>
    <rPh sb="3" eb="4">
      <t>ガク</t>
    </rPh>
    <rPh sb="5" eb="7">
      <t>ゼイコ</t>
    </rPh>
    <rPh sb="9" eb="11">
      <t>キサイ</t>
    </rPh>
    <phoneticPr fontId="3"/>
  </si>
  <si>
    <t>参考見積内訳の上限</t>
    <rPh sb="0" eb="4">
      <t>サンコウミツモリ</t>
    </rPh>
    <rPh sb="4" eb="6">
      <t>ウチワケ</t>
    </rPh>
    <rPh sb="7" eb="9">
      <t>ジョウゲン</t>
    </rPh>
    <phoneticPr fontId="3"/>
  </si>
  <si>
    <t>提案上限額
（円：税込）</t>
    <rPh sb="0" eb="5">
      <t>テイアンジョウゲンガク</t>
    </rPh>
    <rPh sb="7" eb="8">
      <t>エン</t>
    </rPh>
    <rPh sb="9" eb="11">
      <t>ゼイコ</t>
    </rPh>
    <phoneticPr fontId="3"/>
  </si>
  <si>
    <t>うち精算対象予定額
（円：税込）</t>
    <rPh sb="2" eb="4">
      <t>セイサン</t>
    </rPh>
    <rPh sb="4" eb="6">
      <t>タイショウ</t>
    </rPh>
    <rPh sb="6" eb="8">
      <t>ヨテイ</t>
    </rPh>
    <rPh sb="8" eb="9">
      <t>ガク</t>
    </rPh>
    <phoneticPr fontId="3"/>
  </si>
  <si>
    <t>管理・更新一体マネジメント方式
（レベル3.5）</t>
    <rPh sb="0" eb="2">
      <t>カンリ</t>
    </rPh>
    <rPh sb="3" eb="5">
      <t>コウシン</t>
    </rPh>
    <rPh sb="5" eb="7">
      <t>イッタイ</t>
    </rPh>
    <rPh sb="13" eb="15">
      <t>ホウシキ</t>
    </rPh>
    <phoneticPr fontId="3"/>
  </si>
  <si>
    <t>統括管理</t>
    <rPh sb="0" eb="2">
      <t>トウカツ</t>
    </rPh>
    <rPh sb="2" eb="4">
      <t>カンリ</t>
    </rPh>
    <phoneticPr fontId="3"/>
  </si>
  <si>
    <t>雨水ポンプ場等維持管理</t>
    <rPh sb="7" eb="11">
      <t>イジカンリ</t>
    </rPh>
    <phoneticPr fontId="3"/>
  </si>
  <si>
    <t>面整備（D+CM）</t>
    <rPh sb="0" eb="3">
      <t>メンセイビ</t>
    </rPh>
    <phoneticPr fontId="3"/>
  </si>
  <si>
    <t>汚水桝設置（DB+CM）</t>
    <rPh sb="0" eb="5">
      <t>オスイマスセッチ</t>
    </rPh>
    <phoneticPr fontId="3"/>
  </si>
  <si>
    <t>様式5-5-3</t>
    <rPh sb="0" eb="2">
      <t>ヨウシキ</t>
    </rPh>
    <phoneticPr fontId="3"/>
  </si>
  <si>
    <t>参考見積内訳書　チェックシート</t>
    <rPh sb="0" eb="4">
      <t>サンコウミツモリ</t>
    </rPh>
    <rPh sb="4" eb="7">
      <t>ウチワケショ</t>
    </rPh>
    <phoneticPr fontId="3"/>
  </si>
  <si>
    <t>提案額
（円：税込）</t>
    <rPh sb="0" eb="2">
      <t>テイアン</t>
    </rPh>
    <rPh sb="2" eb="3">
      <t>ガク</t>
    </rPh>
    <rPh sb="5" eb="6">
      <t>エン</t>
    </rPh>
    <rPh sb="7" eb="9">
      <t>ゼイコ</t>
    </rPh>
    <phoneticPr fontId="3"/>
  </si>
  <si>
    <t>上限額内
チェック</t>
    <rPh sb="0" eb="3">
      <t>ジョウゲンガク</t>
    </rPh>
    <rPh sb="3" eb="4">
      <t>ナイ</t>
    </rPh>
    <phoneticPr fontId="3"/>
  </si>
  <si>
    <t>附帯事業</t>
    <rPh sb="0" eb="4">
      <t>フタイジギョウ</t>
    </rPh>
    <phoneticPr fontId="3"/>
  </si>
  <si>
    <t>維持管理</t>
    <rPh sb="0" eb="2">
      <t>イジ</t>
    </rPh>
    <rPh sb="2" eb="4">
      <t>カンリ</t>
    </rPh>
    <phoneticPr fontId="3"/>
  </si>
  <si>
    <t>設計・工事監理</t>
    <rPh sb="0" eb="2">
      <t>セッケイ</t>
    </rPh>
    <rPh sb="3" eb="7">
      <t>コウジカンリ</t>
    </rPh>
    <phoneticPr fontId="3"/>
  </si>
  <si>
    <t>整備工事</t>
    <rPh sb="0" eb="4">
      <t>セイビコウジ</t>
    </rPh>
    <phoneticPr fontId="3"/>
  </si>
  <si>
    <t>附帯事業　合計</t>
    <rPh sb="0" eb="4">
      <t>フタイジギョウ</t>
    </rPh>
    <rPh sb="5" eb="7">
      <t>ゴウケイ</t>
    </rPh>
    <phoneticPr fontId="3"/>
  </si>
  <si>
    <t>総事業費</t>
    <rPh sb="0" eb="4">
      <t>ソウジギョウヒ</t>
    </rPh>
    <phoneticPr fontId="3"/>
  </si>
  <si>
    <t>税込</t>
    <rPh sb="0" eb="2">
      <t>ゼイコ</t>
    </rPh>
    <phoneticPr fontId="3"/>
  </si>
  <si>
    <t>税抜</t>
    <rPh sb="0" eb="2">
      <t>ゼイヌキ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</si>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</sst>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theme="5" tint="-0.249977111117893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99663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right" vertical="center"/>
    </xf>
    <xf numFmtId="3" fontId="5" fillId="7" borderId="20" xfId="0" applyNumberFormat="1" applyFont="1" applyFill="1" applyBorder="1" applyAlignment="1">
      <alignment horizontal="right" vertical="center"/>
    </xf>
    <xf numFmtId="3" fontId="5" fillId="7" borderId="17" xfId="0" applyNumberFormat="1" applyFont="1" applyFill="1" applyBorder="1" applyAlignment="1">
      <alignment horizontal="right" vertical="center"/>
    </xf>
    <xf numFmtId="3" fontId="5" fillId="2" borderId="21" xfId="0" applyNumberFormat="1" applyFont="1" applyFill="1" applyBorder="1">
      <alignment vertical="center"/>
    </xf>
    <xf numFmtId="0" fontId="2" fillId="6" borderId="23" xfId="0" applyFont="1" applyFill="1" applyBorder="1">
      <alignment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center" vertical="center"/>
    </xf>
    <xf numFmtId="3" fontId="2" fillId="6" borderId="27" xfId="0" applyNumberFormat="1" applyFont="1" applyFill="1" applyBorder="1" applyAlignment="1">
      <alignment horizontal="right" vertical="center"/>
    </xf>
    <xf numFmtId="3" fontId="2" fillId="6" borderId="24" xfId="0" applyNumberFormat="1" applyFont="1" applyFill="1" applyBorder="1" applyAlignment="1">
      <alignment horizontal="right" vertical="center"/>
    </xf>
    <xf numFmtId="3" fontId="2" fillId="6" borderId="25" xfId="0" applyNumberFormat="1" applyFont="1" applyFill="1" applyBorder="1" applyAlignment="1">
      <alignment horizontal="right" vertical="center"/>
    </xf>
    <xf numFmtId="3" fontId="2" fillId="6" borderId="28" xfId="0" applyNumberFormat="1" applyFont="1" applyFill="1" applyBorder="1">
      <alignment vertical="center"/>
    </xf>
    <xf numFmtId="0" fontId="2" fillId="6" borderId="29" xfId="0" applyFont="1" applyFill="1" applyBorder="1" applyAlignment="1">
      <alignment horizontal="center" vertical="center"/>
    </xf>
    <xf numFmtId="3" fontId="5" fillId="7" borderId="27" xfId="0" applyNumberFormat="1" applyFont="1" applyFill="1" applyBorder="1" applyAlignment="1">
      <alignment horizontal="right" vertical="center"/>
    </xf>
    <xf numFmtId="3" fontId="5" fillId="7" borderId="24" xfId="0" applyNumberFormat="1" applyFont="1" applyFill="1" applyBorder="1" applyAlignment="1">
      <alignment horizontal="right" vertical="center"/>
    </xf>
    <xf numFmtId="3" fontId="5" fillId="7" borderId="25" xfId="0" applyNumberFormat="1" applyFont="1" applyFill="1" applyBorder="1" applyAlignment="1">
      <alignment horizontal="right" vertical="center"/>
    </xf>
    <xf numFmtId="3" fontId="5" fillId="2" borderId="28" xfId="0" applyNumberFormat="1" applyFont="1" applyFill="1" applyBorder="1">
      <alignment vertical="center"/>
    </xf>
    <xf numFmtId="3" fontId="2" fillId="7" borderId="27" xfId="0" applyNumberFormat="1" applyFont="1" applyFill="1" applyBorder="1" applyAlignment="1">
      <alignment horizontal="right" vertical="center"/>
    </xf>
    <xf numFmtId="3" fontId="2" fillId="7" borderId="24" xfId="0" applyNumberFormat="1" applyFont="1" applyFill="1" applyBorder="1" applyAlignment="1">
      <alignment horizontal="right" vertical="center"/>
    </xf>
    <xf numFmtId="3" fontId="2" fillId="7" borderId="25" xfId="0" applyNumberFormat="1" applyFont="1" applyFill="1" applyBorder="1" applyAlignment="1">
      <alignment horizontal="right" vertical="center"/>
    </xf>
    <xf numFmtId="0" fontId="2" fillId="6" borderId="30" xfId="0" applyFont="1" applyFill="1" applyBorder="1">
      <alignment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left" vertical="center"/>
    </xf>
    <xf numFmtId="0" fontId="2" fillId="6" borderId="33" xfId="0" applyFont="1" applyFill="1" applyBorder="1">
      <alignment vertical="center"/>
    </xf>
    <xf numFmtId="3" fontId="2" fillId="6" borderId="34" xfId="0" applyNumberFormat="1" applyFont="1" applyFill="1" applyBorder="1" applyAlignment="1">
      <alignment horizontal="right" vertical="center"/>
    </xf>
    <xf numFmtId="3" fontId="2" fillId="6" borderId="35" xfId="0" applyNumberFormat="1" applyFont="1" applyFill="1" applyBorder="1" applyAlignment="1">
      <alignment horizontal="right" vertical="center"/>
    </xf>
    <xf numFmtId="3" fontId="2" fillId="6" borderId="31" xfId="0" applyNumberFormat="1" applyFont="1" applyFill="1" applyBorder="1" applyAlignment="1">
      <alignment horizontal="right" vertical="center"/>
    </xf>
    <xf numFmtId="3" fontId="2" fillId="6" borderId="36" xfId="0" applyNumberFormat="1" applyFont="1" applyFill="1" applyBorder="1">
      <alignment vertical="center"/>
    </xf>
    <xf numFmtId="0" fontId="2" fillId="8" borderId="23" xfId="0" applyFont="1" applyFill="1" applyBorder="1">
      <alignment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/>
    </xf>
    <xf numFmtId="0" fontId="2" fillId="8" borderId="26" xfId="0" applyFont="1" applyFill="1" applyBorder="1" applyAlignment="1">
      <alignment horizontal="center" vertical="center"/>
    </xf>
    <xf numFmtId="3" fontId="2" fillId="7" borderId="19" xfId="0" applyNumberFormat="1" applyFont="1" applyFill="1" applyBorder="1" applyAlignment="1">
      <alignment horizontal="right" vertical="center"/>
    </xf>
    <xf numFmtId="3" fontId="2" fillId="7" borderId="20" xfId="0" applyNumberFormat="1" applyFont="1" applyFill="1" applyBorder="1" applyAlignment="1">
      <alignment horizontal="right" vertical="center"/>
    </xf>
    <xf numFmtId="3" fontId="2" fillId="7" borderId="37" xfId="0" applyNumberFormat="1" applyFont="1" applyFill="1" applyBorder="1" applyAlignment="1">
      <alignment horizontal="right" vertical="center"/>
    </xf>
    <xf numFmtId="0" fontId="2" fillId="8" borderId="38" xfId="0" applyFont="1" applyFill="1" applyBorder="1" applyAlignment="1">
      <alignment horizontal="left" vertical="center"/>
    </xf>
    <xf numFmtId="0" fontId="6" fillId="8" borderId="39" xfId="0" applyFont="1" applyFill="1" applyBorder="1" applyAlignment="1">
      <alignment horizontal="center" vertical="center"/>
    </xf>
    <xf numFmtId="3" fontId="6" fillId="7" borderId="27" xfId="0" applyNumberFormat="1" applyFont="1" applyFill="1" applyBorder="1" applyAlignment="1">
      <alignment horizontal="right" vertical="center"/>
    </xf>
    <xf numFmtId="3" fontId="6" fillId="7" borderId="24" xfId="0" applyNumberFormat="1" applyFont="1" applyFill="1" applyBorder="1" applyAlignment="1">
      <alignment horizontal="right" vertical="center"/>
    </xf>
    <xf numFmtId="0" fontId="2" fillId="8" borderId="25" xfId="0" applyFont="1" applyFill="1" applyBorder="1" applyAlignment="1">
      <alignment horizontal="left" vertical="center"/>
    </xf>
    <xf numFmtId="0" fontId="2" fillId="8" borderId="40" xfId="0" applyFont="1" applyFill="1" applyBorder="1" applyAlignment="1">
      <alignment horizontal="left" vertical="center"/>
    </xf>
    <xf numFmtId="0" fontId="2" fillId="8" borderId="41" xfId="0" applyFont="1" applyFill="1" applyBorder="1" applyAlignment="1">
      <alignment horizontal="center" vertical="center"/>
    </xf>
    <xf numFmtId="3" fontId="2" fillId="7" borderId="42" xfId="0" applyNumberFormat="1" applyFont="1" applyFill="1" applyBorder="1" applyAlignment="1">
      <alignment horizontal="right" vertical="center"/>
    </xf>
    <xf numFmtId="3" fontId="2" fillId="7" borderId="43" xfId="0" applyNumberFormat="1" applyFont="1" applyFill="1" applyBorder="1" applyAlignment="1">
      <alignment horizontal="right" vertical="center"/>
    </xf>
    <xf numFmtId="3" fontId="2" fillId="7" borderId="44" xfId="0" applyNumberFormat="1" applyFont="1" applyFill="1" applyBorder="1" applyAlignment="1">
      <alignment horizontal="right" vertical="center"/>
    </xf>
    <xf numFmtId="3" fontId="5" fillId="2" borderId="45" xfId="0" applyNumberFormat="1" applyFont="1" applyFill="1" applyBorder="1">
      <alignment vertical="center"/>
    </xf>
    <xf numFmtId="3" fontId="6" fillId="7" borderId="42" xfId="0" applyNumberFormat="1" applyFont="1" applyFill="1" applyBorder="1" applyAlignment="1">
      <alignment horizontal="right" vertical="center"/>
    </xf>
    <xf numFmtId="3" fontId="5" fillId="7" borderId="43" xfId="0" applyNumberFormat="1" applyFont="1" applyFill="1" applyBorder="1" applyAlignment="1">
      <alignment horizontal="right" vertical="center"/>
    </xf>
    <xf numFmtId="3" fontId="6" fillId="7" borderId="43" xfId="0" applyNumberFormat="1" applyFont="1" applyFill="1" applyBorder="1" applyAlignment="1">
      <alignment horizontal="right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right" vertical="center"/>
    </xf>
    <xf numFmtId="3" fontId="2" fillId="8" borderId="43" xfId="0" applyNumberFormat="1" applyFont="1" applyFill="1" applyBorder="1" applyAlignment="1">
      <alignment horizontal="right" vertical="center"/>
    </xf>
    <xf numFmtId="3" fontId="2" fillId="8" borderId="46" xfId="0" applyNumberFormat="1" applyFont="1" applyFill="1" applyBorder="1" applyAlignment="1">
      <alignment horizontal="right" vertical="center"/>
    </xf>
    <xf numFmtId="3" fontId="2" fillId="8" borderId="45" xfId="0" applyNumberFormat="1" applyFont="1" applyFill="1" applyBorder="1">
      <alignment vertical="center"/>
    </xf>
    <xf numFmtId="0" fontId="2" fillId="8" borderId="47" xfId="0" applyFont="1" applyFill="1" applyBorder="1" applyAlignment="1">
      <alignment horizontal="center" vertical="center"/>
    </xf>
    <xf numFmtId="3" fontId="5" fillId="7" borderId="42" xfId="0" applyNumberFormat="1" applyFont="1" applyFill="1" applyBorder="1" applyAlignment="1">
      <alignment horizontal="right" vertical="center"/>
    </xf>
    <xf numFmtId="3" fontId="5" fillId="7" borderId="44" xfId="0" applyNumberFormat="1" applyFont="1" applyFill="1" applyBorder="1" applyAlignment="1">
      <alignment horizontal="right" vertical="center"/>
    </xf>
    <xf numFmtId="3" fontId="5" fillId="7" borderId="48" xfId="0" applyNumberFormat="1" applyFont="1" applyFill="1" applyBorder="1" applyAlignment="1">
      <alignment horizontal="right" vertical="center"/>
    </xf>
    <xf numFmtId="3" fontId="5" fillId="7" borderId="49" xfId="0" applyNumberFormat="1" applyFont="1" applyFill="1" applyBorder="1" applyAlignment="1">
      <alignment horizontal="right" vertical="center"/>
    </xf>
    <xf numFmtId="3" fontId="5" fillId="7" borderId="50" xfId="0" applyNumberFormat="1" applyFont="1" applyFill="1" applyBorder="1" applyAlignment="1">
      <alignment horizontal="right" vertical="center"/>
    </xf>
    <xf numFmtId="3" fontId="6" fillId="7" borderId="48" xfId="0" applyNumberFormat="1" applyFont="1" applyFill="1" applyBorder="1" applyAlignment="1">
      <alignment horizontal="right" vertical="center"/>
    </xf>
    <xf numFmtId="3" fontId="6" fillId="7" borderId="49" xfId="0" applyNumberFormat="1" applyFont="1" applyFill="1" applyBorder="1" applyAlignment="1">
      <alignment horizontal="right" vertical="center"/>
    </xf>
    <xf numFmtId="3" fontId="6" fillId="7" borderId="50" xfId="0" applyNumberFormat="1" applyFont="1" applyFill="1" applyBorder="1" applyAlignment="1">
      <alignment horizontal="right" vertical="center"/>
    </xf>
    <xf numFmtId="3" fontId="2" fillId="2" borderId="45" xfId="0" applyNumberFormat="1" applyFont="1" applyFill="1" applyBorder="1">
      <alignment vertical="center"/>
    </xf>
    <xf numFmtId="3" fontId="2" fillId="8" borderId="44" xfId="0" applyNumberFormat="1" applyFont="1" applyFill="1" applyBorder="1" applyAlignment="1">
      <alignment horizontal="right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left" vertical="center"/>
    </xf>
    <xf numFmtId="0" fontId="2" fillId="8" borderId="41" xfId="0" applyFont="1" applyFill="1" applyBorder="1">
      <alignment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43" xfId="0" applyNumberFormat="1" applyFont="1" applyFill="1" applyBorder="1" applyAlignment="1">
      <alignment horizontal="right" vertical="center"/>
    </xf>
    <xf numFmtId="3" fontId="2" fillId="3" borderId="46" xfId="0" applyNumberFormat="1" applyFont="1" applyFill="1" applyBorder="1" applyAlignment="1">
      <alignment horizontal="right" vertical="center"/>
    </xf>
    <xf numFmtId="3" fontId="2" fillId="3" borderId="45" xfId="0" applyNumberFormat="1" applyFont="1" applyFill="1" applyBorder="1">
      <alignment vertical="center"/>
    </xf>
    <xf numFmtId="3" fontId="6" fillId="3" borderId="27" xfId="0" applyNumberFormat="1" applyFont="1" applyFill="1" applyBorder="1" applyAlignment="1">
      <alignment horizontal="right" vertical="center"/>
    </xf>
    <xf numFmtId="3" fontId="6" fillId="3" borderId="49" xfId="0" applyNumberFormat="1" applyFont="1" applyFill="1" applyBorder="1" applyAlignment="1">
      <alignment horizontal="right" vertical="center"/>
    </xf>
    <xf numFmtId="3" fontId="6" fillId="3" borderId="50" xfId="0" applyNumberFormat="1" applyFont="1" applyFill="1" applyBorder="1" applyAlignment="1">
      <alignment horizontal="right" vertical="center"/>
    </xf>
    <xf numFmtId="3" fontId="2" fillId="3" borderId="28" xfId="0" applyNumberFormat="1" applyFont="1" applyFill="1" applyBorder="1">
      <alignment vertical="center"/>
    </xf>
    <xf numFmtId="3" fontId="5" fillId="3" borderId="24" xfId="0" applyNumberFormat="1" applyFont="1" applyFill="1" applyBorder="1" applyAlignment="1">
      <alignment horizontal="right" vertical="center"/>
    </xf>
    <xf numFmtId="3" fontId="6" fillId="3" borderId="42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43" xfId="0" applyNumberFormat="1" applyFont="1" applyFill="1" applyBorder="1" applyAlignment="1">
      <alignment horizontal="right" vertical="center"/>
    </xf>
    <xf numFmtId="3" fontId="6" fillId="3" borderId="44" xfId="0" applyNumberFormat="1" applyFont="1" applyFill="1" applyBorder="1" applyAlignment="1">
      <alignment horizontal="right" vertical="center"/>
    </xf>
    <xf numFmtId="3" fontId="5" fillId="3" borderId="42" xfId="0" applyNumberFormat="1" applyFont="1" applyFill="1" applyBorder="1" applyAlignment="1">
      <alignment horizontal="right" vertical="center"/>
    </xf>
    <xf numFmtId="3" fontId="5" fillId="3" borderId="43" xfId="0" applyNumberFormat="1" applyFont="1" applyFill="1" applyBorder="1" applyAlignment="1">
      <alignment horizontal="right" vertical="center"/>
    </xf>
    <xf numFmtId="3" fontId="5" fillId="3" borderId="46" xfId="0" applyNumberFormat="1" applyFont="1" applyFill="1" applyBorder="1" applyAlignment="1">
      <alignment horizontal="right" vertical="center"/>
    </xf>
    <xf numFmtId="3" fontId="5" fillId="3" borderId="45" xfId="0" applyNumberFormat="1" applyFont="1" applyFill="1" applyBorder="1">
      <alignment vertical="center"/>
    </xf>
    <xf numFmtId="3" fontId="6" fillId="3" borderId="39" xfId="0" applyNumberFormat="1" applyFont="1" applyFill="1" applyBorder="1" applyAlignment="1">
      <alignment horizontal="right" vertical="center"/>
    </xf>
    <xf numFmtId="0" fontId="2" fillId="8" borderId="44" xfId="0" applyFont="1" applyFill="1" applyBorder="1" applyAlignment="1">
      <alignment horizontal="center" vertical="center"/>
    </xf>
    <xf numFmtId="3" fontId="7" fillId="7" borderId="43" xfId="0" applyNumberFormat="1" applyFont="1" applyFill="1" applyBorder="1" applyAlignment="1">
      <alignment horizontal="right" vertical="center"/>
    </xf>
    <xf numFmtId="3" fontId="7" fillId="7" borderId="46" xfId="0" applyNumberFormat="1" applyFont="1" applyFill="1" applyBorder="1" applyAlignment="1">
      <alignment horizontal="right" vertical="center"/>
    </xf>
    <xf numFmtId="3" fontId="7" fillId="2" borderId="45" xfId="0" applyNumberFormat="1" applyFont="1" applyFill="1" applyBorder="1">
      <alignment vertical="center"/>
    </xf>
    <xf numFmtId="0" fontId="2" fillId="8" borderId="52" xfId="0" applyFont="1" applyFill="1" applyBorder="1">
      <alignment vertical="center"/>
    </xf>
    <xf numFmtId="3" fontId="6" fillId="3" borderId="46" xfId="0" applyNumberFormat="1" applyFont="1" applyFill="1" applyBorder="1" applyAlignment="1">
      <alignment horizontal="right" vertical="center"/>
    </xf>
    <xf numFmtId="0" fontId="2" fillId="8" borderId="29" xfId="0" applyFont="1" applyFill="1" applyBorder="1" applyAlignment="1">
      <alignment horizontal="left" vertical="center"/>
    </xf>
    <xf numFmtId="3" fontId="8" fillId="3" borderId="43" xfId="0" applyNumberFormat="1" applyFont="1" applyFill="1" applyBorder="1" applyAlignment="1">
      <alignment horizontal="right" vertical="center"/>
    </xf>
    <xf numFmtId="3" fontId="2" fillId="3" borderId="48" xfId="0" applyNumberFormat="1" applyFont="1" applyFill="1" applyBorder="1" applyAlignment="1">
      <alignment horizontal="right" vertical="center"/>
    </xf>
    <xf numFmtId="3" fontId="2" fillId="3" borderId="49" xfId="0" applyNumberFormat="1" applyFont="1" applyFill="1" applyBorder="1" applyAlignment="1">
      <alignment horizontal="right" vertical="center"/>
    </xf>
    <xf numFmtId="3" fontId="2" fillId="3" borderId="53" xfId="0" applyNumberFormat="1" applyFont="1" applyFill="1" applyBorder="1" applyAlignment="1">
      <alignment horizontal="right" vertical="center"/>
    </xf>
    <xf numFmtId="3" fontId="2" fillId="3" borderId="54" xfId="0" applyNumberFormat="1" applyFont="1" applyFill="1" applyBorder="1">
      <alignment vertical="center"/>
    </xf>
    <xf numFmtId="0" fontId="2" fillId="8" borderId="10" xfId="0" applyFont="1" applyFill="1" applyBorder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left" vertical="center"/>
    </xf>
    <xf numFmtId="0" fontId="2" fillId="8" borderId="33" xfId="0" applyFont="1" applyFill="1" applyBorder="1">
      <alignment vertical="center"/>
    </xf>
    <xf numFmtId="3" fontId="2" fillId="8" borderId="34" xfId="0" applyNumberFormat="1" applyFont="1" applyFill="1" applyBorder="1" applyAlignment="1">
      <alignment horizontal="right" vertical="center"/>
    </xf>
    <xf numFmtId="3" fontId="2" fillId="8" borderId="35" xfId="0" applyNumberFormat="1" applyFont="1" applyFill="1" applyBorder="1" applyAlignment="1">
      <alignment horizontal="right" vertical="center"/>
    </xf>
    <xf numFmtId="3" fontId="2" fillId="8" borderId="31" xfId="0" applyNumberFormat="1" applyFont="1" applyFill="1" applyBorder="1" applyAlignment="1">
      <alignment horizontal="right" vertical="center"/>
    </xf>
    <xf numFmtId="3" fontId="2" fillId="8" borderId="36" xfId="0" applyNumberFormat="1" applyFont="1" applyFill="1" applyBorder="1">
      <alignment vertical="center"/>
    </xf>
    <xf numFmtId="0" fontId="2" fillId="9" borderId="1" xfId="0" applyFont="1" applyFill="1" applyBorder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23" xfId="0" applyFont="1" applyFill="1" applyBorder="1">
      <alignment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left" vertical="center"/>
    </xf>
    <xf numFmtId="0" fontId="2" fillId="9" borderId="41" xfId="0" applyFont="1" applyFill="1" applyBorder="1" applyAlignment="1">
      <alignment horizontal="center" vertical="center"/>
    </xf>
    <xf numFmtId="3" fontId="5" fillId="7" borderId="46" xfId="0" applyNumberFormat="1" applyFont="1" applyFill="1" applyBorder="1" applyAlignment="1">
      <alignment horizontal="right" vertical="center"/>
    </xf>
    <xf numFmtId="0" fontId="2" fillId="9" borderId="46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left" vertical="center"/>
    </xf>
    <xf numFmtId="3" fontId="2" fillId="9" borderId="42" xfId="0" applyNumberFormat="1" applyFont="1" applyFill="1" applyBorder="1" applyAlignment="1">
      <alignment horizontal="right" vertical="center"/>
    </xf>
    <xf numFmtId="3" fontId="2" fillId="9" borderId="43" xfId="0" applyNumberFormat="1" applyFont="1" applyFill="1" applyBorder="1" applyAlignment="1">
      <alignment horizontal="right" vertical="center"/>
    </xf>
    <xf numFmtId="3" fontId="2" fillId="9" borderId="46" xfId="0" applyNumberFormat="1" applyFont="1" applyFill="1" applyBorder="1" applyAlignment="1">
      <alignment horizontal="right" vertical="center"/>
    </xf>
    <xf numFmtId="3" fontId="2" fillId="9" borderId="45" xfId="0" applyNumberFormat="1" applyFont="1" applyFill="1" applyBorder="1">
      <alignment vertical="center"/>
    </xf>
    <xf numFmtId="0" fontId="2" fillId="9" borderId="43" xfId="0" applyFont="1" applyFill="1" applyBorder="1" applyAlignment="1">
      <alignment horizontal="center" vertical="center"/>
    </xf>
    <xf numFmtId="3" fontId="2" fillId="7" borderId="42" xfId="0" applyNumberFormat="1" applyFont="1" applyFill="1" applyBorder="1" applyAlignment="1">
      <alignment horizontal="left" vertical="center"/>
    </xf>
    <xf numFmtId="3" fontId="2" fillId="7" borderId="46" xfId="0" applyNumberFormat="1" applyFont="1" applyFill="1" applyBorder="1" applyAlignment="1">
      <alignment horizontal="right" vertical="center"/>
    </xf>
    <xf numFmtId="0" fontId="2" fillId="9" borderId="30" xfId="0" applyFont="1" applyFill="1" applyBorder="1">
      <alignment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left" vertical="center"/>
    </xf>
    <xf numFmtId="0" fontId="2" fillId="9" borderId="33" xfId="0" applyFont="1" applyFill="1" applyBorder="1" applyAlignment="1">
      <alignment horizontal="center" vertical="center"/>
    </xf>
    <xf numFmtId="3" fontId="2" fillId="9" borderId="34" xfId="0" applyNumberFormat="1" applyFont="1" applyFill="1" applyBorder="1" applyAlignment="1">
      <alignment horizontal="right" vertical="center"/>
    </xf>
    <xf numFmtId="3" fontId="2" fillId="9" borderId="35" xfId="0" applyNumberFormat="1" applyFont="1" applyFill="1" applyBorder="1" applyAlignment="1">
      <alignment horizontal="right" vertical="center"/>
    </xf>
    <xf numFmtId="3" fontId="2" fillId="9" borderId="31" xfId="0" applyNumberFormat="1" applyFont="1" applyFill="1" applyBorder="1" applyAlignment="1">
      <alignment horizontal="right" vertical="center"/>
    </xf>
    <xf numFmtId="3" fontId="2" fillId="9" borderId="36" xfId="0" applyNumberFormat="1" applyFont="1" applyFill="1" applyBorder="1">
      <alignment vertical="center"/>
    </xf>
    <xf numFmtId="0" fontId="2" fillId="10" borderId="1" xfId="0" applyFont="1" applyFill="1" applyBorder="1">
      <alignment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23" xfId="0" applyFont="1" applyFill="1" applyBorder="1">
      <alignment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left" vertical="center"/>
    </xf>
    <xf numFmtId="0" fontId="2" fillId="10" borderId="44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3" fontId="2" fillId="2" borderId="28" xfId="0" applyNumberFormat="1" applyFont="1" applyFill="1" applyBorder="1">
      <alignment vertical="center"/>
    </xf>
    <xf numFmtId="0" fontId="2" fillId="10" borderId="39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/>
    </xf>
    <xf numFmtId="0" fontId="2" fillId="10" borderId="46" xfId="0" applyFont="1" applyFill="1" applyBorder="1" applyAlignment="1">
      <alignment horizontal="center" vertical="center"/>
    </xf>
    <xf numFmtId="0" fontId="2" fillId="10" borderId="51" xfId="0" applyFont="1" applyFill="1" applyBorder="1" applyAlignment="1">
      <alignment horizontal="left" vertical="center"/>
    </xf>
    <xf numFmtId="0" fontId="2" fillId="10" borderId="41" xfId="0" applyFont="1" applyFill="1" applyBorder="1" applyAlignment="1">
      <alignment horizontal="center" vertical="center"/>
    </xf>
    <xf numFmtId="3" fontId="2" fillId="10" borderId="42" xfId="0" applyNumberFormat="1" applyFont="1" applyFill="1" applyBorder="1" applyAlignment="1">
      <alignment horizontal="right" vertical="center"/>
    </xf>
    <xf numFmtId="3" fontId="2" fillId="10" borderId="43" xfId="0" applyNumberFormat="1" applyFont="1" applyFill="1" applyBorder="1" applyAlignment="1">
      <alignment horizontal="right" vertical="center"/>
    </xf>
    <xf numFmtId="3" fontId="2" fillId="10" borderId="46" xfId="0" applyNumberFormat="1" applyFont="1" applyFill="1" applyBorder="1" applyAlignment="1">
      <alignment horizontal="right" vertical="center"/>
    </xf>
    <xf numFmtId="3" fontId="2" fillId="10" borderId="45" xfId="0" applyNumberFormat="1" applyFont="1" applyFill="1" applyBorder="1">
      <alignment vertical="center"/>
    </xf>
    <xf numFmtId="0" fontId="2" fillId="10" borderId="47" xfId="0" applyFont="1" applyFill="1" applyBorder="1" applyAlignment="1">
      <alignment horizontal="center" vertical="center"/>
    </xf>
    <xf numFmtId="0" fontId="2" fillId="10" borderId="43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left" vertical="center"/>
    </xf>
    <xf numFmtId="3" fontId="7" fillId="3" borderId="42" xfId="0" applyNumberFormat="1" applyFont="1" applyFill="1" applyBorder="1" applyAlignment="1">
      <alignment horizontal="right" vertical="center"/>
    </xf>
    <xf numFmtId="3" fontId="7" fillId="3" borderId="43" xfId="0" applyNumberFormat="1" applyFont="1" applyFill="1" applyBorder="1" applyAlignment="1">
      <alignment horizontal="right" vertical="center"/>
    </xf>
    <xf numFmtId="3" fontId="7" fillId="3" borderId="46" xfId="0" applyNumberFormat="1" applyFont="1" applyFill="1" applyBorder="1" applyAlignment="1">
      <alignment horizontal="right" vertical="center"/>
    </xf>
    <xf numFmtId="3" fontId="2" fillId="10" borderId="55" xfId="0" applyNumberFormat="1" applyFont="1" applyFill="1" applyBorder="1" applyAlignment="1">
      <alignment horizontal="right" vertical="center"/>
    </xf>
    <xf numFmtId="3" fontId="2" fillId="10" borderId="49" xfId="0" applyNumberFormat="1" applyFont="1" applyFill="1" applyBorder="1" applyAlignment="1">
      <alignment horizontal="right" vertical="center"/>
    </xf>
    <xf numFmtId="3" fontId="2" fillId="10" borderId="50" xfId="0" applyNumberFormat="1" applyFont="1" applyFill="1" applyBorder="1" applyAlignment="1">
      <alignment horizontal="right" vertical="center"/>
    </xf>
    <xf numFmtId="0" fontId="2" fillId="10" borderId="30" xfId="0" applyFont="1" applyFill="1" applyBorder="1">
      <alignment vertical="center"/>
    </xf>
    <xf numFmtId="0" fontId="2" fillId="10" borderId="31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left" vertical="center"/>
    </xf>
    <xf numFmtId="0" fontId="2" fillId="10" borderId="33" xfId="0" applyFont="1" applyFill="1" applyBorder="1" applyAlignment="1">
      <alignment horizontal="center" vertical="center"/>
    </xf>
    <xf numFmtId="3" fontId="2" fillId="10" borderId="34" xfId="0" applyNumberFormat="1" applyFont="1" applyFill="1" applyBorder="1" applyAlignment="1">
      <alignment horizontal="right" vertical="center"/>
    </xf>
    <xf numFmtId="3" fontId="2" fillId="10" borderId="35" xfId="0" applyNumberFormat="1" applyFont="1" applyFill="1" applyBorder="1" applyAlignment="1">
      <alignment horizontal="right" vertical="center"/>
    </xf>
    <xf numFmtId="3" fontId="2" fillId="10" borderId="31" xfId="0" applyNumberFormat="1" applyFont="1" applyFill="1" applyBorder="1" applyAlignment="1">
      <alignment horizontal="right" vertical="center"/>
    </xf>
    <xf numFmtId="3" fontId="2" fillId="10" borderId="36" xfId="0" applyNumberFormat="1" applyFont="1" applyFill="1" applyBorder="1">
      <alignment vertical="center"/>
    </xf>
    <xf numFmtId="0" fontId="4" fillId="5" borderId="56" xfId="0" applyFont="1" applyFill="1" applyBorder="1">
      <alignment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left" vertical="center"/>
    </xf>
    <xf numFmtId="0" fontId="4" fillId="5" borderId="58" xfId="0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>
      <alignment vertical="center"/>
    </xf>
    <xf numFmtId="0" fontId="2" fillId="11" borderId="1" xfId="0" applyFont="1" applyFill="1" applyBorder="1">
      <alignment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left" vertical="center"/>
    </xf>
    <xf numFmtId="0" fontId="2" fillId="11" borderId="18" xfId="0" applyFont="1" applyFill="1" applyBorder="1" applyAlignment="1">
      <alignment horizontal="center" vertical="center"/>
    </xf>
    <xf numFmtId="3" fontId="2" fillId="11" borderId="19" xfId="0" applyNumberFormat="1" applyFont="1" applyFill="1" applyBorder="1" applyAlignment="1">
      <alignment horizontal="right" vertical="center"/>
    </xf>
    <xf numFmtId="3" fontId="5" fillId="11" borderId="20" xfId="0" applyNumberFormat="1" applyFont="1" applyFill="1" applyBorder="1" applyAlignment="1">
      <alignment horizontal="right" vertical="center"/>
    </xf>
    <xf numFmtId="3" fontId="5" fillId="11" borderId="17" xfId="0" applyNumberFormat="1" applyFont="1" applyFill="1" applyBorder="1" applyAlignment="1">
      <alignment horizontal="right" vertical="center"/>
    </xf>
    <xf numFmtId="3" fontId="5" fillId="11" borderId="21" xfId="0" applyNumberFormat="1" applyFont="1" applyFill="1" applyBorder="1">
      <alignment vertical="center"/>
    </xf>
    <xf numFmtId="0" fontId="2" fillId="11" borderId="23" xfId="0" applyFont="1" applyFill="1" applyBorder="1">
      <alignment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38" xfId="0" applyFont="1" applyFill="1" applyBorder="1" applyAlignment="1">
      <alignment horizontal="left" vertical="center"/>
    </xf>
    <xf numFmtId="0" fontId="6" fillId="11" borderId="39" xfId="0" applyFont="1" applyFill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left" vertical="center"/>
    </xf>
    <xf numFmtId="0" fontId="2" fillId="11" borderId="47" xfId="0" applyFont="1" applyFill="1" applyBorder="1" applyAlignment="1">
      <alignment horizontal="center" vertical="center"/>
    </xf>
    <xf numFmtId="0" fontId="2" fillId="11" borderId="40" xfId="0" applyFont="1" applyFill="1" applyBorder="1" applyAlignment="1">
      <alignment horizontal="left" vertical="center"/>
    </xf>
    <xf numFmtId="0" fontId="2" fillId="11" borderId="41" xfId="0" applyFont="1" applyFill="1" applyBorder="1" applyAlignment="1">
      <alignment horizontal="center" vertical="center"/>
    </xf>
    <xf numFmtId="3" fontId="2" fillId="11" borderId="42" xfId="0" applyNumberFormat="1" applyFont="1" applyFill="1" applyBorder="1" applyAlignment="1">
      <alignment horizontal="right" vertical="center"/>
    </xf>
    <xf numFmtId="3" fontId="2" fillId="11" borderId="43" xfId="0" applyNumberFormat="1" applyFont="1" applyFill="1" applyBorder="1" applyAlignment="1">
      <alignment horizontal="right" vertical="center"/>
    </xf>
    <xf numFmtId="3" fontId="2" fillId="11" borderId="45" xfId="0" applyNumberFormat="1" applyFont="1" applyFill="1" applyBorder="1">
      <alignment vertical="center"/>
    </xf>
    <xf numFmtId="3" fontId="5" fillId="3" borderId="28" xfId="0" applyNumberFormat="1" applyFont="1" applyFill="1" applyBorder="1">
      <alignment vertical="center"/>
    </xf>
    <xf numFmtId="3" fontId="5" fillId="3" borderId="27" xfId="0" applyNumberFormat="1" applyFont="1" applyFill="1" applyBorder="1" applyAlignment="1">
      <alignment horizontal="right" vertical="center"/>
    </xf>
    <xf numFmtId="0" fontId="2" fillId="11" borderId="52" xfId="0" applyFont="1" applyFill="1" applyBorder="1">
      <alignment vertical="center"/>
    </xf>
    <xf numFmtId="3" fontId="5" fillId="11" borderId="42" xfId="0" applyNumberFormat="1" applyFont="1" applyFill="1" applyBorder="1" applyAlignment="1">
      <alignment horizontal="right" vertical="center"/>
    </xf>
    <xf numFmtId="3" fontId="5" fillId="11" borderId="43" xfId="0" applyNumberFormat="1" applyFont="1" applyFill="1" applyBorder="1" applyAlignment="1">
      <alignment horizontal="right" vertical="center"/>
    </xf>
    <xf numFmtId="3" fontId="5" fillId="11" borderId="45" xfId="0" applyNumberFormat="1" applyFont="1" applyFill="1" applyBorder="1">
      <alignment vertical="center"/>
    </xf>
    <xf numFmtId="0" fontId="8" fillId="11" borderId="44" xfId="0" applyFont="1" applyFill="1" applyBorder="1" applyAlignment="1">
      <alignment horizontal="center" vertical="center"/>
    </xf>
    <xf numFmtId="3" fontId="8" fillId="3" borderId="42" xfId="0" applyNumberFormat="1" applyFont="1" applyFill="1" applyBorder="1" applyAlignment="1">
      <alignment horizontal="right" vertical="center"/>
    </xf>
    <xf numFmtId="0" fontId="2" fillId="11" borderId="30" xfId="0" applyFont="1" applyFill="1" applyBorder="1">
      <alignment vertical="center"/>
    </xf>
    <xf numFmtId="0" fontId="2" fillId="11" borderId="31" xfId="0" applyFont="1" applyFill="1" applyBorder="1" applyAlignment="1">
      <alignment horizontal="center" vertical="center"/>
    </xf>
    <xf numFmtId="0" fontId="2" fillId="11" borderId="32" xfId="0" applyFont="1" applyFill="1" applyBorder="1" applyAlignment="1">
      <alignment horizontal="center" vertical="center"/>
    </xf>
    <xf numFmtId="0" fontId="2" fillId="11" borderId="32" xfId="0" applyFont="1" applyFill="1" applyBorder="1" applyAlignment="1">
      <alignment horizontal="left" vertical="center"/>
    </xf>
    <xf numFmtId="0" fontId="2" fillId="11" borderId="33" xfId="0" applyFont="1" applyFill="1" applyBorder="1" applyAlignment="1">
      <alignment horizontal="center" vertical="center"/>
    </xf>
    <xf numFmtId="3" fontId="2" fillId="11" borderId="12" xfId="0" applyNumberFormat="1" applyFont="1" applyFill="1" applyBorder="1" applyAlignment="1">
      <alignment horizontal="right" vertical="center"/>
    </xf>
    <xf numFmtId="3" fontId="2" fillId="11" borderId="13" xfId="0" applyNumberFormat="1" applyFont="1" applyFill="1" applyBorder="1" applyAlignment="1">
      <alignment horizontal="right" vertical="center"/>
    </xf>
    <xf numFmtId="3" fontId="2" fillId="11" borderId="14" xfId="0" applyNumberFormat="1" applyFont="1" applyFill="1" applyBorder="1" applyAlignment="1">
      <alignment horizontal="right" vertical="center"/>
    </xf>
    <xf numFmtId="3" fontId="2" fillId="11" borderId="60" xfId="0" applyNumberFormat="1" applyFont="1" applyFill="1" applyBorder="1">
      <alignment vertical="center"/>
    </xf>
    <xf numFmtId="0" fontId="2" fillId="12" borderId="1" xfId="0" applyFont="1" applyFill="1" applyBorder="1">
      <alignment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left" vertical="center"/>
    </xf>
    <xf numFmtId="0" fontId="2" fillId="12" borderId="18" xfId="0" applyFont="1" applyFill="1" applyBorder="1" applyAlignment="1">
      <alignment horizontal="center" vertical="center"/>
    </xf>
    <xf numFmtId="3" fontId="2" fillId="2" borderId="21" xfId="0" applyNumberFormat="1" applyFont="1" applyFill="1" applyBorder="1">
      <alignment vertical="center"/>
    </xf>
    <xf numFmtId="0" fontId="2" fillId="12" borderId="52" xfId="0" applyFont="1" applyFill="1" applyBorder="1">
      <alignment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left" vertical="center"/>
    </xf>
    <xf numFmtId="0" fontId="2" fillId="12" borderId="41" xfId="0" applyFont="1" applyFill="1" applyBorder="1" applyAlignment="1">
      <alignment horizontal="center" vertical="center"/>
    </xf>
    <xf numFmtId="3" fontId="2" fillId="12" borderId="42" xfId="0" applyNumberFormat="1" applyFont="1" applyFill="1" applyBorder="1" applyAlignment="1">
      <alignment horizontal="right" vertical="center"/>
    </xf>
    <xf numFmtId="3" fontId="2" fillId="12" borderId="43" xfId="0" applyNumberFormat="1" applyFont="1" applyFill="1" applyBorder="1" applyAlignment="1">
      <alignment horizontal="right" vertical="center"/>
    </xf>
    <xf numFmtId="3" fontId="2" fillId="12" borderId="46" xfId="0" applyNumberFormat="1" applyFont="1" applyFill="1" applyBorder="1" applyAlignment="1">
      <alignment horizontal="right" vertical="center"/>
    </xf>
    <xf numFmtId="3" fontId="2" fillId="12" borderId="45" xfId="0" applyNumberFormat="1" applyFont="1" applyFill="1" applyBorder="1">
      <alignment vertical="center"/>
    </xf>
    <xf numFmtId="0" fontId="2" fillId="12" borderId="23" xfId="0" applyFont="1" applyFill="1" applyBorder="1">
      <alignment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left" vertical="center"/>
    </xf>
    <xf numFmtId="0" fontId="2" fillId="12" borderId="26" xfId="0" applyFont="1" applyFill="1" applyBorder="1" applyAlignment="1">
      <alignment horizontal="center" vertical="center"/>
    </xf>
    <xf numFmtId="3" fontId="2" fillId="7" borderId="27" xfId="0" applyNumberFormat="1" applyFont="1" applyFill="1" applyBorder="1" applyAlignment="1">
      <alignment horizontal="left" vertical="center"/>
    </xf>
    <xf numFmtId="0" fontId="2" fillId="12" borderId="30" xfId="0" applyFont="1" applyFill="1" applyBorder="1">
      <alignment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left" vertical="center"/>
    </xf>
    <xf numFmtId="0" fontId="2" fillId="12" borderId="11" xfId="0" applyFont="1" applyFill="1" applyBorder="1" applyAlignment="1">
      <alignment horizontal="center" vertical="center"/>
    </xf>
    <xf numFmtId="3" fontId="2" fillId="12" borderId="12" xfId="0" applyNumberFormat="1" applyFont="1" applyFill="1" applyBorder="1" applyAlignment="1">
      <alignment horizontal="right" vertical="center"/>
    </xf>
    <xf numFmtId="3" fontId="2" fillId="12" borderId="13" xfId="0" applyNumberFormat="1" applyFont="1" applyFill="1" applyBorder="1" applyAlignment="1">
      <alignment horizontal="right" vertical="center"/>
    </xf>
    <xf numFmtId="3" fontId="2" fillId="12" borderId="14" xfId="0" applyNumberFormat="1" applyFont="1" applyFill="1" applyBorder="1" applyAlignment="1">
      <alignment horizontal="right" vertical="center"/>
    </xf>
    <xf numFmtId="3" fontId="2" fillId="12" borderId="60" xfId="0" applyNumberFormat="1" applyFont="1" applyFill="1" applyBorder="1">
      <alignment vertical="center"/>
    </xf>
    <xf numFmtId="0" fontId="2" fillId="13" borderId="23" xfId="0" applyFont="1" applyFill="1" applyBorder="1">
      <alignment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left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center" vertical="center"/>
    </xf>
    <xf numFmtId="0" fontId="2" fillId="13" borderId="51" xfId="0" applyFont="1" applyFill="1" applyBorder="1" applyAlignment="1">
      <alignment horizontal="left" vertical="center"/>
    </xf>
    <xf numFmtId="0" fontId="2" fillId="13" borderId="41" xfId="0" applyFont="1" applyFill="1" applyBorder="1" applyAlignment="1">
      <alignment horizontal="center" vertical="center"/>
    </xf>
    <xf numFmtId="3" fontId="2" fillId="13" borderId="42" xfId="0" applyNumberFormat="1" applyFont="1" applyFill="1" applyBorder="1" applyAlignment="1">
      <alignment horizontal="right" vertical="center"/>
    </xf>
    <xf numFmtId="3" fontId="2" fillId="13" borderId="43" xfId="0" applyNumberFormat="1" applyFont="1" applyFill="1" applyBorder="1" applyAlignment="1">
      <alignment horizontal="right" vertical="center"/>
    </xf>
    <xf numFmtId="3" fontId="2" fillId="13" borderId="46" xfId="0" applyNumberFormat="1" applyFont="1" applyFill="1" applyBorder="1" applyAlignment="1">
      <alignment horizontal="right" vertical="center"/>
    </xf>
    <xf numFmtId="3" fontId="2" fillId="13" borderId="45" xfId="0" applyNumberFormat="1" applyFont="1" applyFill="1" applyBorder="1">
      <alignment vertical="center"/>
    </xf>
    <xf numFmtId="0" fontId="2" fillId="13" borderId="47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left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left" vertical="center"/>
    </xf>
    <xf numFmtId="0" fontId="2" fillId="13" borderId="62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>
      <alignment vertical="center"/>
    </xf>
    <xf numFmtId="0" fontId="4" fillId="4" borderId="57" xfId="0" applyFont="1" applyFill="1" applyBorder="1" applyAlignment="1">
      <alignment vertical="center"/>
    </xf>
    <xf numFmtId="0" fontId="4" fillId="4" borderId="56" xfId="0" applyFont="1" applyFill="1" applyBorder="1">
      <alignment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3" fontId="4" fillId="4" borderId="9" xfId="0" applyNumberFormat="1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2" fillId="8" borderId="3" xfId="0" applyFont="1" applyFill="1" applyBorder="1">
      <alignment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right" vertical="center"/>
    </xf>
    <xf numFmtId="0" fontId="2" fillId="8" borderId="63" xfId="0" applyFont="1" applyFill="1" applyBorder="1">
      <alignment vertical="center"/>
    </xf>
    <xf numFmtId="0" fontId="2" fillId="8" borderId="12" xfId="0" applyFont="1" applyFill="1" applyBorder="1">
      <alignment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3" fontId="2" fillId="8" borderId="14" xfId="0" applyNumberFormat="1" applyFont="1" applyFill="1" applyBorder="1" applyAlignment="1">
      <alignment horizontal="right" vertical="center"/>
    </xf>
    <xf numFmtId="3" fontId="2" fillId="8" borderId="60" xfId="0" applyNumberFormat="1" applyFont="1" applyFill="1" applyBorder="1">
      <alignment vertical="center"/>
    </xf>
    <xf numFmtId="0" fontId="2" fillId="14" borderId="1" xfId="0" applyFont="1" applyFill="1" applyBorder="1">
      <alignment vertical="center"/>
    </xf>
    <xf numFmtId="0" fontId="2" fillId="14" borderId="3" xfId="0" applyFont="1" applyFill="1" applyBorder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left" vertical="center"/>
    </xf>
    <xf numFmtId="0" fontId="2" fillId="14" borderId="18" xfId="0" applyFont="1" applyFill="1" applyBorder="1" applyAlignment="1">
      <alignment horizontal="center" vertical="center"/>
    </xf>
    <xf numFmtId="0" fontId="2" fillId="14" borderId="23" xfId="0" applyFont="1" applyFill="1" applyBorder="1">
      <alignment vertical="center"/>
    </xf>
    <xf numFmtId="0" fontId="2" fillId="14" borderId="63" xfId="0" applyFont="1" applyFill="1" applyBorder="1">
      <alignment vertical="center"/>
    </xf>
    <xf numFmtId="0" fontId="2" fillId="14" borderId="25" xfId="0" applyFont="1" applyFill="1" applyBorder="1" applyAlignment="1">
      <alignment horizontal="center" vertical="center"/>
    </xf>
    <xf numFmtId="0" fontId="2" fillId="14" borderId="46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0" fontId="2" fillId="14" borderId="41" xfId="0" applyFont="1" applyFill="1" applyBorder="1" applyAlignment="1">
      <alignment horizontal="center" vertical="center"/>
    </xf>
    <xf numFmtId="3" fontId="2" fillId="14" borderId="42" xfId="0" applyNumberFormat="1" applyFont="1" applyFill="1" applyBorder="1" applyAlignment="1">
      <alignment horizontal="right" vertical="center"/>
    </xf>
    <xf numFmtId="3" fontId="2" fillId="14" borderId="43" xfId="0" applyNumberFormat="1" applyFont="1" applyFill="1" applyBorder="1" applyAlignment="1">
      <alignment horizontal="right" vertical="center"/>
    </xf>
    <xf numFmtId="3" fontId="2" fillId="14" borderId="46" xfId="0" applyNumberFormat="1" applyFont="1" applyFill="1" applyBorder="1" applyAlignment="1">
      <alignment horizontal="right" vertical="center"/>
    </xf>
    <xf numFmtId="3" fontId="2" fillId="14" borderId="45" xfId="0" applyNumberFormat="1" applyFont="1" applyFill="1" applyBorder="1">
      <alignment vertical="center"/>
    </xf>
    <xf numFmtId="0" fontId="2" fillId="14" borderId="38" xfId="0" applyFont="1" applyFill="1" applyBorder="1" applyAlignment="1">
      <alignment horizontal="center" vertical="center"/>
    </xf>
    <xf numFmtId="0" fontId="2" fillId="14" borderId="25" xfId="0" applyFont="1" applyFill="1" applyBorder="1" applyAlignment="1">
      <alignment horizontal="left" vertical="center"/>
    </xf>
    <xf numFmtId="0" fontId="2" fillId="14" borderId="26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2" fillId="14" borderId="10" xfId="0" applyFont="1" applyFill="1" applyBorder="1">
      <alignment vertical="center"/>
    </xf>
    <xf numFmtId="0" fontId="2" fillId="14" borderId="12" xfId="0" applyFont="1" applyFill="1" applyBorder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61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3" fontId="2" fillId="14" borderId="12" xfId="0" applyNumberFormat="1" applyFont="1" applyFill="1" applyBorder="1" applyAlignment="1">
      <alignment horizontal="right" vertical="center"/>
    </xf>
    <xf numFmtId="3" fontId="2" fillId="14" borderId="13" xfId="0" applyNumberFormat="1" applyFont="1" applyFill="1" applyBorder="1" applyAlignment="1">
      <alignment horizontal="right" vertical="center"/>
    </xf>
    <xf numFmtId="3" fontId="2" fillId="14" borderId="14" xfId="0" applyNumberFormat="1" applyFont="1" applyFill="1" applyBorder="1" applyAlignment="1">
      <alignment horizontal="right" vertical="center"/>
    </xf>
    <xf numFmtId="3" fontId="2" fillId="14" borderId="60" xfId="0" applyNumberFormat="1" applyFont="1" applyFill="1" applyBorder="1">
      <alignment vertical="center"/>
    </xf>
    <xf numFmtId="0" fontId="4" fillId="15" borderId="56" xfId="0" applyFont="1" applyFill="1" applyBorder="1" applyAlignment="1">
      <alignment vertical="center"/>
    </xf>
    <xf numFmtId="0" fontId="4" fillId="15" borderId="57" xfId="0" applyFont="1" applyFill="1" applyBorder="1" applyAlignment="1">
      <alignment vertical="center"/>
    </xf>
    <xf numFmtId="0" fontId="4" fillId="15" borderId="57" xfId="0" applyFont="1" applyFill="1" applyBorder="1">
      <alignment vertical="center"/>
    </xf>
    <xf numFmtId="0" fontId="4" fillId="15" borderId="57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3" fontId="4" fillId="15" borderId="6" xfId="0" applyNumberFormat="1" applyFont="1" applyFill="1" applyBorder="1" applyAlignment="1">
      <alignment horizontal="right" vertical="center"/>
    </xf>
    <xf numFmtId="3" fontId="4" fillId="15" borderId="7" xfId="0" applyNumberFormat="1" applyFont="1" applyFill="1" applyBorder="1" applyAlignment="1">
      <alignment horizontal="right" vertical="center"/>
    </xf>
    <xf numFmtId="3" fontId="4" fillId="15" borderId="8" xfId="0" applyNumberFormat="1" applyFont="1" applyFill="1" applyBorder="1" applyAlignment="1">
      <alignment horizontal="right" vertical="center"/>
    </xf>
    <xf numFmtId="3" fontId="4" fillId="15" borderId="9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3" fontId="2" fillId="0" borderId="40" xfId="0" applyNumberFormat="1" applyFont="1" applyBorder="1">
      <alignment vertical="center"/>
    </xf>
    <xf numFmtId="3" fontId="2" fillId="0" borderId="64" xfId="0" applyNumberFormat="1" applyFont="1" applyBorder="1">
      <alignment vertical="center"/>
    </xf>
    <xf numFmtId="3" fontId="2" fillId="0" borderId="38" xfId="0" applyNumberFormat="1" applyFont="1" applyBorder="1">
      <alignment vertical="center"/>
    </xf>
    <xf numFmtId="3" fontId="2" fillId="0" borderId="63" xfId="0" applyNumberFormat="1" applyFont="1" applyBorder="1">
      <alignment vertical="center"/>
    </xf>
    <xf numFmtId="3" fontId="2" fillId="0" borderId="25" xfId="0" applyNumberFormat="1" applyFont="1" applyBorder="1">
      <alignment vertical="center"/>
    </xf>
    <xf numFmtId="3" fontId="2" fillId="0" borderId="27" xfId="0" applyNumberFormat="1" applyFont="1" applyBorder="1">
      <alignment vertical="center"/>
    </xf>
    <xf numFmtId="3" fontId="2" fillId="3" borderId="65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67" xfId="0" applyNumberFormat="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center" vertical="center"/>
    </xf>
    <xf numFmtId="3" fontId="9" fillId="7" borderId="66" xfId="0" applyNumberFormat="1" applyFont="1" applyFill="1" applyBorder="1" applyAlignment="1">
      <alignment horizontal="right" vertical="center"/>
    </xf>
    <xf numFmtId="3" fontId="9" fillId="7" borderId="68" xfId="0" applyNumberFormat="1" applyFont="1" applyFill="1" applyBorder="1" applyAlignment="1">
      <alignment horizontal="right" vertical="center"/>
    </xf>
    <xf numFmtId="3" fontId="9" fillId="7" borderId="20" xfId="0" applyNumberFormat="1" applyFont="1" applyFill="1" applyBorder="1" applyAlignment="1">
      <alignment horizontal="right" vertical="center"/>
    </xf>
    <xf numFmtId="3" fontId="9" fillId="7" borderId="37" xfId="0" applyNumberFormat="1" applyFont="1" applyFill="1" applyBorder="1" applyAlignment="1">
      <alignment horizontal="right" vertical="center"/>
    </xf>
    <xf numFmtId="3" fontId="9" fillId="2" borderId="21" xfId="0" applyNumberFormat="1" applyFont="1" applyFill="1" applyBorder="1">
      <alignment vertical="center"/>
    </xf>
    <xf numFmtId="0" fontId="9" fillId="6" borderId="25" xfId="0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center" vertical="center"/>
    </xf>
    <xf numFmtId="3" fontId="9" fillId="6" borderId="69" xfId="0" applyNumberFormat="1" applyFont="1" applyFill="1" applyBorder="1" applyAlignment="1">
      <alignment horizontal="right" vertical="center"/>
    </xf>
    <xf numFmtId="3" fontId="9" fillId="6" borderId="70" xfId="0" applyNumberFormat="1" applyFont="1" applyFill="1" applyBorder="1" applyAlignment="1">
      <alignment horizontal="right" vertical="center"/>
    </xf>
    <xf numFmtId="3" fontId="9" fillId="6" borderId="24" xfId="0" applyNumberFormat="1" applyFont="1" applyFill="1" applyBorder="1" applyAlignment="1">
      <alignment horizontal="right" vertical="center"/>
    </xf>
    <xf numFmtId="3" fontId="9" fillId="6" borderId="39" xfId="0" applyNumberFormat="1" applyFont="1" applyFill="1" applyBorder="1" applyAlignment="1">
      <alignment horizontal="right" vertical="center"/>
    </xf>
    <xf numFmtId="3" fontId="9" fillId="6" borderId="28" xfId="0" applyNumberFormat="1" applyFont="1" applyFill="1" applyBorder="1">
      <alignment vertical="center"/>
    </xf>
    <xf numFmtId="3" fontId="9" fillId="7" borderId="69" xfId="0" applyNumberFormat="1" applyFont="1" applyFill="1" applyBorder="1" applyAlignment="1">
      <alignment horizontal="right" vertical="center"/>
    </xf>
    <xf numFmtId="3" fontId="9" fillId="7" borderId="70" xfId="0" applyNumberFormat="1" applyFont="1" applyFill="1" applyBorder="1" applyAlignment="1">
      <alignment horizontal="right" vertical="center"/>
    </xf>
    <xf numFmtId="3" fontId="9" fillId="7" borderId="24" xfId="0" applyNumberFormat="1" applyFont="1" applyFill="1" applyBorder="1" applyAlignment="1">
      <alignment horizontal="right" vertical="center"/>
    </xf>
    <xf numFmtId="3" fontId="9" fillId="7" borderId="39" xfId="0" applyNumberFormat="1" applyFont="1" applyFill="1" applyBorder="1" applyAlignment="1">
      <alignment horizontal="right" vertical="center"/>
    </xf>
    <xf numFmtId="3" fontId="9" fillId="2" borderId="28" xfId="0" applyNumberFormat="1" applyFont="1" applyFill="1" applyBorder="1">
      <alignment vertical="center"/>
    </xf>
    <xf numFmtId="0" fontId="9" fillId="6" borderId="32" xfId="0" applyFont="1" applyFill="1" applyBorder="1" applyAlignment="1">
      <alignment horizontal="left" vertical="center"/>
    </xf>
    <xf numFmtId="0" fontId="9" fillId="6" borderId="33" xfId="0" applyFont="1" applyFill="1" applyBorder="1">
      <alignment vertical="center"/>
    </xf>
    <xf numFmtId="3" fontId="9" fillId="6" borderId="32" xfId="0" applyNumberFormat="1" applyFont="1" applyFill="1" applyBorder="1" applyAlignment="1">
      <alignment horizontal="right" vertical="center"/>
    </xf>
    <xf numFmtId="3" fontId="9" fillId="6" borderId="71" xfId="0" applyNumberFormat="1" applyFont="1" applyFill="1" applyBorder="1" applyAlignment="1">
      <alignment horizontal="right" vertical="center"/>
    </xf>
    <xf numFmtId="3" fontId="9" fillId="6" borderId="35" xfId="0" applyNumberFormat="1" applyFont="1" applyFill="1" applyBorder="1" applyAlignment="1">
      <alignment horizontal="right" vertical="center"/>
    </xf>
    <xf numFmtId="3" fontId="9" fillId="6" borderId="72" xfId="0" applyNumberFormat="1" applyFont="1" applyFill="1" applyBorder="1" applyAlignment="1">
      <alignment horizontal="right" vertical="center"/>
    </xf>
    <xf numFmtId="3" fontId="9" fillId="6" borderId="36" xfId="0" applyNumberFormat="1" applyFont="1" applyFill="1" applyBorder="1">
      <alignment vertical="center"/>
    </xf>
    <xf numFmtId="0" fontId="9" fillId="8" borderId="5" xfId="0" applyFont="1" applyFill="1" applyBorder="1" applyAlignment="1">
      <alignment horizontal="left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left" vertical="center"/>
    </xf>
    <xf numFmtId="0" fontId="9" fillId="8" borderId="39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left" vertical="center"/>
    </xf>
    <xf numFmtId="0" fontId="9" fillId="8" borderId="40" xfId="0" applyFont="1" applyFill="1" applyBorder="1" applyAlignment="1">
      <alignment horizontal="left" vertical="center"/>
    </xf>
    <xf numFmtId="0" fontId="9" fillId="8" borderId="41" xfId="0" applyFont="1" applyFill="1" applyBorder="1" applyAlignment="1">
      <alignment horizontal="center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73" xfId="0" applyNumberFormat="1" applyFont="1" applyFill="1" applyBorder="1" applyAlignment="1">
      <alignment horizontal="right" vertical="center"/>
    </xf>
    <xf numFmtId="3" fontId="9" fillId="7" borderId="43" xfId="0" applyNumberFormat="1" applyFont="1" applyFill="1" applyBorder="1" applyAlignment="1">
      <alignment horizontal="right" vertical="center"/>
    </xf>
    <xf numFmtId="3" fontId="9" fillId="7" borderId="44" xfId="0" applyNumberFormat="1" applyFont="1" applyFill="1" applyBorder="1" applyAlignment="1">
      <alignment horizontal="right" vertical="center"/>
    </xf>
    <xf numFmtId="3" fontId="9" fillId="2" borderId="45" xfId="0" applyNumberFormat="1" applyFont="1" applyFill="1" applyBorder="1">
      <alignment vertical="center"/>
    </xf>
    <xf numFmtId="0" fontId="9" fillId="8" borderId="46" xfId="0" applyFont="1" applyFill="1" applyBorder="1" applyAlignment="1">
      <alignment horizontal="left" vertical="center"/>
    </xf>
    <xf numFmtId="3" fontId="9" fillId="8" borderId="51" xfId="0" applyNumberFormat="1" applyFont="1" applyFill="1" applyBorder="1" applyAlignment="1">
      <alignment horizontal="right" vertical="center"/>
    </xf>
    <xf numFmtId="3" fontId="9" fillId="8" borderId="73" xfId="0" applyNumberFormat="1" applyFont="1" applyFill="1" applyBorder="1" applyAlignment="1">
      <alignment horizontal="right" vertical="center"/>
    </xf>
    <xf numFmtId="3" fontId="9" fillId="8" borderId="43" xfId="0" applyNumberFormat="1" applyFont="1" applyFill="1" applyBorder="1" applyAlignment="1">
      <alignment horizontal="right" vertical="center"/>
    </xf>
    <xf numFmtId="3" fontId="9" fillId="8" borderId="44" xfId="0" applyNumberFormat="1" applyFont="1" applyFill="1" applyBorder="1" applyAlignment="1">
      <alignment horizontal="right" vertical="center"/>
    </xf>
    <xf numFmtId="3" fontId="9" fillId="8" borderId="45" xfId="0" applyNumberFormat="1" applyFont="1" applyFill="1" applyBorder="1">
      <alignment vertical="center"/>
    </xf>
    <xf numFmtId="3" fontId="9" fillId="7" borderId="74" xfId="0" applyNumberFormat="1" applyFont="1" applyFill="1" applyBorder="1" applyAlignment="1">
      <alignment horizontal="right" vertical="center"/>
    </xf>
    <xf numFmtId="3" fontId="9" fillId="7" borderId="55" xfId="0" applyNumberFormat="1" applyFont="1" applyFill="1" applyBorder="1" applyAlignment="1">
      <alignment horizontal="right" vertical="center"/>
    </xf>
    <xf numFmtId="3" fontId="9" fillId="7" borderId="49" xfId="0" applyNumberFormat="1" applyFont="1" applyFill="1" applyBorder="1" applyAlignment="1">
      <alignment horizontal="right" vertical="center"/>
    </xf>
    <xf numFmtId="3" fontId="9" fillId="7" borderId="50" xfId="0" applyNumberFormat="1" applyFont="1" applyFill="1" applyBorder="1" applyAlignment="1">
      <alignment horizontal="right" vertical="center"/>
    </xf>
    <xf numFmtId="0" fontId="9" fillId="8" borderId="51" xfId="0" applyFont="1" applyFill="1" applyBorder="1" applyAlignment="1">
      <alignment horizontal="left" vertical="center"/>
    </xf>
    <xf numFmtId="0" fontId="9" fillId="8" borderId="41" xfId="0" applyFont="1" applyFill="1" applyBorder="1">
      <alignment vertical="center"/>
    </xf>
    <xf numFmtId="3" fontId="9" fillId="3" borderId="51" xfId="0" applyNumberFormat="1" applyFont="1" applyFill="1" applyBorder="1" applyAlignment="1">
      <alignment horizontal="right" vertical="center"/>
    </xf>
    <xf numFmtId="3" fontId="9" fillId="3" borderId="73" xfId="0" applyNumberFormat="1" applyFont="1" applyFill="1" applyBorder="1" applyAlignment="1">
      <alignment horizontal="right" vertical="center"/>
    </xf>
    <xf numFmtId="3" fontId="9" fillId="3" borderId="43" xfId="0" applyNumberFormat="1" applyFont="1" applyFill="1" applyBorder="1" applyAlignment="1">
      <alignment horizontal="right" vertical="center"/>
    </xf>
    <xf numFmtId="3" fontId="9" fillId="3" borderId="44" xfId="0" applyNumberFormat="1" applyFont="1" applyFill="1" applyBorder="1" applyAlignment="1">
      <alignment horizontal="right" vertical="center"/>
    </xf>
    <xf numFmtId="3" fontId="9" fillId="3" borderId="45" xfId="0" applyNumberFormat="1" applyFont="1" applyFill="1" applyBorder="1">
      <alignment vertical="center"/>
    </xf>
    <xf numFmtId="3" fontId="9" fillId="3" borderId="69" xfId="0" applyNumberFormat="1" applyFont="1" applyFill="1" applyBorder="1" applyAlignment="1">
      <alignment horizontal="right" vertical="center"/>
    </xf>
    <xf numFmtId="3" fontId="9" fillId="3" borderId="55" xfId="0" applyNumberFormat="1" applyFont="1" applyFill="1" applyBorder="1" applyAlignment="1">
      <alignment horizontal="right" vertical="center"/>
    </xf>
    <xf numFmtId="3" fontId="9" fillId="3" borderId="49" xfId="0" applyNumberFormat="1" applyFont="1" applyFill="1" applyBorder="1" applyAlignment="1">
      <alignment horizontal="right" vertical="center"/>
    </xf>
    <xf numFmtId="3" fontId="9" fillId="3" borderId="50" xfId="0" applyNumberFormat="1" applyFont="1" applyFill="1" applyBorder="1" applyAlignment="1">
      <alignment horizontal="right" vertical="center"/>
    </xf>
    <xf numFmtId="3" fontId="9" fillId="3" borderId="28" xfId="0" applyNumberFormat="1" applyFont="1" applyFill="1" applyBorder="1">
      <alignment vertical="center"/>
    </xf>
    <xf numFmtId="3" fontId="9" fillId="3" borderId="70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39" xfId="0" applyNumberFormat="1" applyFont="1" applyFill="1" applyBorder="1" applyAlignment="1">
      <alignment horizontal="right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3" fontId="9" fillId="3" borderId="74" xfId="0" applyNumberFormat="1" applyFont="1" applyFill="1" applyBorder="1" applyAlignment="1">
      <alignment horizontal="right" vertical="center"/>
    </xf>
    <xf numFmtId="3" fontId="9" fillId="3" borderId="54" xfId="0" applyNumberFormat="1" applyFont="1" applyFill="1" applyBorder="1">
      <alignment vertical="center"/>
    </xf>
    <xf numFmtId="0" fontId="9" fillId="8" borderId="32" xfId="0" applyFont="1" applyFill="1" applyBorder="1" applyAlignment="1">
      <alignment horizontal="left" vertical="center"/>
    </xf>
    <xf numFmtId="0" fontId="9" fillId="8" borderId="33" xfId="0" applyFont="1" applyFill="1" applyBorder="1">
      <alignment vertical="center"/>
    </xf>
    <xf numFmtId="3" fontId="9" fillId="8" borderId="32" xfId="0" applyNumberFormat="1" applyFont="1" applyFill="1" applyBorder="1" applyAlignment="1">
      <alignment horizontal="right" vertical="center"/>
    </xf>
    <xf numFmtId="3" fontId="9" fillId="8" borderId="71" xfId="0" applyNumberFormat="1" applyFont="1" applyFill="1" applyBorder="1" applyAlignment="1">
      <alignment horizontal="right" vertical="center"/>
    </xf>
    <xf numFmtId="3" fontId="9" fillId="8" borderId="35" xfId="0" applyNumberFormat="1" applyFont="1" applyFill="1" applyBorder="1" applyAlignment="1">
      <alignment horizontal="right" vertical="center"/>
    </xf>
    <xf numFmtId="3" fontId="9" fillId="8" borderId="72" xfId="0" applyNumberFormat="1" applyFont="1" applyFill="1" applyBorder="1" applyAlignment="1">
      <alignment horizontal="right" vertical="center"/>
    </xf>
    <xf numFmtId="3" fontId="9" fillId="8" borderId="36" xfId="0" applyNumberFormat="1" applyFont="1" applyFill="1" applyBorder="1">
      <alignment vertical="center"/>
    </xf>
    <xf numFmtId="0" fontId="9" fillId="9" borderId="17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46" xfId="0" applyFont="1" applyFill="1" applyBorder="1" applyAlignment="1">
      <alignment horizontal="left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51" xfId="0" applyFont="1" applyFill="1" applyBorder="1" applyAlignment="1">
      <alignment horizontal="left" vertical="center"/>
    </xf>
    <xf numFmtId="3" fontId="9" fillId="9" borderId="51" xfId="0" applyNumberFormat="1" applyFont="1" applyFill="1" applyBorder="1" applyAlignment="1">
      <alignment horizontal="right" vertical="center"/>
    </xf>
    <xf numFmtId="3" fontId="9" fillId="9" borderId="73" xfId="0" applyNumberFormat="1" applyFont="1" applyFill="1" applyBorder="1" applyAlignment="1">
      <alignment horizontal="right" vertical="center"/>
    </xf>
    <xf numFmtId="3" fontId="9" fillId="9" borderId="43" xfId="0" applyNumberFormat="1" applyFont="1" applyFill="1" applyBorder="1" applyAlignment="1">
      <alignment horizontal="right" vertical="center"/>
    </xf>
    <xf numFmtId="3" fontId="9" fillId="9" borderId="44" xfId="0" applyNumberFormat="1" applyFont="1" applyFill="1" applyBorder="1" applyAlignment="1">
      <alignment horizontal="right" vertical="center"/>
    </xf>
    <xf numFmtId="3" fontId="9" fillId="9" borderId="45" xfId="0" applyNumberFormat="1" applyFont="1" applyFill="1" applyBorder="1">
      <alignment vertical="center"/>
    </xf>
    <xf numFmtId="3" fontId="9" fillId="7" borderId="51" xfId="0" applyNumberFormat="1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/>
    </xf>
    <xf numFmtId="0" fontId="9" fillId="9" borderId="33" xfId="0" applyFont="1" applyFill="1" applyBorder="1" applyAlignment="1">
      <alignment horizontal="center" vertical="center"/>
    </xf>
    <xf numFmtId="3" fontId="9" fillId="9" borderId="32" xfId="0" applyNumberFormat="1" applyFont="1" applyFill="1" applyBorder="1" applyAlignment="1">
      <alignment horizontal="right" vertical="center"/>
    </xf>
    <xf numFmtId="3" fontId="9" fillId="9" borderId="71" xfId="0" applyNumberFormat="1" applyFont="1" applyFill="1" applyBorder="1" applyAlignment="1">
      <alignment horizontal="right" vertical="center"/>
    </xf>
    <xf numFmtId="3" fontId="9" fillId="9" borderId="35" xfId="0" applyNumberFormat="1" applyFont="1" applyFill="1" applyBorder="1" applyAlignment="1">
      <alignment horizontal="right" vertical="center"/>
    </xf>
    <xf numFmtId="3" fontId="9" fillId="9" borderId="72" xfId="0" applyNumberFormat="1" applyFont="1" applyFill="1" applyBorder="1" applyAlignment="1">
      <alignment horizontal="right" vertical="center"/>
    </xf>
    <xf numFmtId="3" fontId="9" fillId="9" borderId="36" xfId="0" applyNumberFormat="1" applyFont="1" applyFill="1" applyBorder="1">
      <alignment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left" vertical="center"/>
    </xf>
    <xf numFmtId="0" fontId="9" fillId="10" borderId="41" xfId="0" applyFont="1" applyFill="1" applyBorder="1" applyAlignment="1">
      <alignment horizontal="center" vertical="center"/>
    </xf>
    <xf numFmtId="3" fontId="9" fillId="10" borderId="51" xfId="0" applyNumberFormat="1" applyFont="1" applyFill="1" applyBorder="1" applyAlignment="1">
      <alignment horizontal="right" vertical="center"/>
    </xf>
    <xf numFmtId="3" fontId="9" fillId="10" borderId="73" xfId="0" applyNumberFormat="1" applyFont="1" applyFill="1" applyBorder="1" applyAlignment="1">
      <alignment horizontal="right" vertical="center"/>
    </xf>
    <xf numFmtId="3" fontId="9" fillId="10" borderId="43" xfId="0" applyNumberFormat="1" applyFont="1" applyFill="1" applyBorder="1" applyAlignment="1">
      <alignment horizontal="right" vertical="center"/>
    </xf>
    <xf numFmtId="3" fontId="9" fillId="10" borderId="44" xfId="0" applyNumberFormat="1" applyFont="1" applyFill="1" applyBorder="1" applyAlignment="1">
      <alignment horizontal="right" vertical="center"/>
    </xf>
    <xf numFmtId="3" fontId="9" fillId="10" borderId="45" xfId="0" applyNumberFormat="1" applyFont="1" applyFill="1" applyBorder="1">
      <alignment vertical="center"/>
    </xf>
    <xf numFmtId="0" fontId="9" fillId="10" borderId="46" xfId="0" applyFont="1" applyFill="1" applyBorder="1" applyAlignment="1">
      <alignment horizontal="left" vertical="center"/>
    </xf>
    <xf numFmtId="3" fontId="9" fillId="10" borderId="75" xfId="0" applyNumberFormat="1" applyFont="1" applyFill="1" applyBorder="1" applyAlignment="1">
      <alignment horizontal="right" vertical="center"/>
    </xf>
    <xf numFmtId="3" fontId="9" fillId="10" borderId="55" xfId="0" applyNumberFormat="1" applyFont="1" applyFill="1" applyBorder="1" applyAlignment="1">
      <alignment horizontal="right" vertical="center"/>
    </xf>
    <xf numFmtId="3" fontId="9" fillId="10" borderId="49" xfId="0" applyNumberFormat="1" applyFont="1" applyFill="1" applyBorder="1" applyAlignment="1">
      <alignment horizontal="right" vertical="center"/>
    </xf>
    <xf numFmtId="3" fontId="9" fillId="10" borderId="50" xfId="0" applyNumberFormat="1" applyFont="1" applyFill="1" applyBorder="1" applyAlignment="1">
      <alignment horizontal="right" vertical="center"/>
    </xf>
    <xf numFmtId="0" fontId="9" fillId="10" borderId="32" xfId="0" applyFont="1" applyFill="1" applyBorder="1" applyAlignment="1">
      <alignment horizontal="left" vertical="center"/>
    </xf>
    <xf numFmtId="0" fontId="9" fillId="10" borderId="33" xfId="0" applyFont="1" applyFill="1" applyBorder="1" applyAlignment="1">
      <alignment horizontal="center" vertical="center"/>
    </xf>
    <xf numFmtId="3" fontId="9" fillId="10" borderId="32" xfId="0" applyNumberFormat="1" applyFont="1" applyFill="1" applyBorder="1" applyAlignment="1">
      <alignment horizontal="right" vertical="center"/>
    </xf>
    <xf numFmtId="3" fontId="9" fillId="10" borderId="71" xfId="0" applyNumberFormat="1" applyFont="1" applyFill="1" applyBorder="1" applyAlignment="1">
      <alignment horizontal="right" vertical="center"/>
    </xf>
    <xf numFmtId="3" fontId="9" fillId="10" borderId="35" xfId="0" applyNumberFormat="1" applyFont="1" applyFill="1" applyBorder="1" applyAlignment="1">
      <alignment horizontal="right" vertical="center"/>
    </xf>
    <xf numFmtId="3" fontId="9" fillId="10" borderId="72" xfId="0" applyNumberFormat="1" applyFont="1" applyFill="1" applyBorder="1" applyAlignment="1">
      <alignment horizontal="right" vertical="center"/>
    </xf>
    <xf numFmtId="3" fontId="9" fillId="10" borderId="36" xfId="0" applyNumberFormat="1" applyFont="1" applyFill="1" applyBorder="1">
      <alignment vertical="center"/>
    </xf>
    <xf numFmtId="0" fontId="9" fillId="5" borderId="57" xfId="0" applyFont="1" applyFill="1" applyBorder="1" applyAlignment="1">
      <alignment horizontal="left" vertical="center"/>
    </xf>
    <xf numFmtId="0" fontId="9" fillId="5" borderId="58" xfId="0" applyFont="1" applyFill="1" applyBorder="1" applyAlignment="1">
      <alignment horizontal="center" vertical="center"/>
    </xf>
    <xf numFmtId="3" fontId="9" fillId="5" borderId="57" xfId="0" applyNumberFormat="1" applyFont="1" applyFill="1" applyBorder="1" applyAlignment="1">
      <alignment horizontal="right" vertical="center"/>
    </xf>
    <xf numFmtId="3" fontId="9" fillId="5" borderId="76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77" xfId="0" applyNumberFormat="1" applyFont="1" applyFill="1" applyBorder="1" applyAlignment="1">
      <alignment horizontal="right" vertical="center"/>
    </xf>
    <xf numFmtId="3" fontId="9" fillId="5" borderId="9" xfId="0" applyNumberFormat="1" applyFont="1" applyFill="1" applyBorder="1">
      <alignment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18" xfId="0" applyFont="1" applyFill="1" applyBorder="1" applyAlignment="1">
      <alignment horizontal="center" vertical="center"/>
    </xf>
    <xf numFmtId="3" fontId="9" fillId="11" borderId="66" xfId="0" applyNumberFormat="1" applyFont="1" applyFill="1" applyBorder="1" applyAlignment="1">
      <alignment horizontal="right" vertical="center"/>
    </xf>
    <xf numFmtId="3" fontId="9" fillId="11" borderId="68" xfId="0" applyNumberFormat="1" applyFont="1" applyFill="1" applyBorder="1" applyAlignment="1">
      <alignment horizontal="right" vertical="center"/>
    </xf>
    <xf numFmtId="3" fontId="9" fillId="11" borderId="20" xfId="0" applyNumberFormat="1" applyFont="1" applyFill="1" applyBorder="1" applyAlignment="1">
      <alignment horizontal="right" vertical="center"/>
    </xf>
    <xf numFmtId="3" fontId="9" fillId="11" borderId="37" xfId="0" applyNumberFormat="1" applyFont="1" applyFill="1" applyBorder="1" applyAlignment="1">
      <alignment horizontal="right" vertical="center"/>
    </xf>
    <xf numFmtId="3" fontId="9" fillId="11" borderId="21" xfId="0" applyNumberFormat="1" applyFont="1" applyFill="1" applyBorder="1">
      <alignment vertical="center"/>
    </xf>
    <xf numFmtId="0" fontId="9" fillId="11" borderId="38" xfId="0" applyFont="1" applyFill="1" applyBorder="1" applyAlignment="1">
      <alignment horizontal="left" vertical="center"/>
    </xf>
    <xf numFmtId="0" fontId="9" fillId="11" borderId="39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left" vertical="center"/>
    </xf>
    <xf numFmtId="0" fontId="9" fillId="11" borderId="40" xfId="0" applyFont="1" applyFill="1" applyBorder="1" applyAlignment="1">
      <alignment horizontal="left" vertical="center"/>
    </xf>
    <xf numFmtId="0" fontId="9" fillId="11" borderId="41" xfId="0" applyFont="1" applyFill="1" applyBorder="1" applyAlignment="1">
      <alignment horizontal="center" vertical="center"/>
    </xf>
    <xf numFmtId="3" fontId="9" fillId="11" borderId="51" xfId="0" applyNumberFormat="1" applyFont="1" applyFill="1" applyBorder="1" applyAlignment="1">
      <alignment horizontal="right" vertical="center"/>
    </xf>
    <xf numFmtId="3" fontId="9" fillId="11" borderId="73" xfId="0" applyNumberFormat="1" applyFont="1" applyFill="1" applyBorder="1" applyAlignment="1">
      <alignment horizontal="right" vertical="center"/>
    </xf>
    <xf numFmtId="3" fontId="9" fillId="11" borderId="43" xfId="0" applyNumberFormat="1" applyFont="1" applyFill="1" applyBorder="1" applyAlignment="1">
      <alignment horizontal="right" vertical="center"/>
    </xf>
    <xf numFmtId="3" fontId="9" fillId="11" borderId="44" xfId="0" applyNumberFormat="1" applyFont="1" applyFill="1" applyBorder="1" applyAlignment="1">
      <alignment horizontal="right" vertical="center"/>
    </xf>
    <xf numFmtId="3" fontId="9" fillId="11" borderId="45" xfId="0" applyNumberFormat="1" applyFont="1" applyFill="1" applyBorder="1">
      <alignment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left" vertical="center"/>
    </xf>
    <xf numFmtId="0" fontId="9" fillId="11" borderId="33" xfId="0" applyFont="1" applyFill="1" applyBorder="1" applyAlignment="1">
      <alignment horizontal="center" vertical="center"/>
    </xf>
    <xf numFmtId="3" fontId="9" fillId="11" borderId="61" xfId="0" applyNumberFormat="1" applyFont="1" applyFill="1" applyBorder="1" applyAlignment="1">
      <alignment horizontal="right" vertical="center"/>
    </xf>
    <xf numFmtId="3" fontId="9" fillId="11" borderId="30" xfId="0" applyNumberFormat="1" applyFont="1" applyFill="1" applyBorder="1" applyAlignment="1">
      <alignment horizontal="right" vertical="center"/>
    </xf>
    <xf numFmtId="3" fontId="9" fillId="11" borderId="13" xfId="0" applyNumberFormat="1" applyFont="1" applyFill="1" applyBorder="1" applyAlignment="1">
      <alignment horizontal="right" vertical="center"/>
    </xf>
    <xf numFmtId="3" fontId="9" fillId="11" borderId="67" xfId="0" applyNumberFormat="1" applyFont="1" applyFill="1" applyBorder="1" applyAlignment="1">
      <alignment horizontal="right" vertical="center"/>
    </xf>
    <xf numFmtId="3" fontId="9" fillId="11" borderId="60" xfId="0" applyNumberFormat="1" applyFont="1" applyFill="1" applyBorder="1">
      <alignment vertical="center"/>
    </xf>
    <xf numFmtId="0" fontId="9" fillId="12" borderId="17" xfId="0" applyFont="1" applyFill="1" applyBorder="1" applyAlignment="1">
      <alignment horizontal="left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51" xfId="0" applyFont="1" applyFill="1" applyBorder="1" applyAlignment="1">
      <alignment horizontal="left" vertical="center"/>
    </xf>
    <xf numFmtId="0" fontId="9" fillId="12" borderId="41" xfId="0" applyFont="1" applyFill="1" applyBorder="1" applyAlignment="1">
      <alignment horizontal="center" vertical="center"/>
    </xf>
    <xf numFmtId="3" fontId="9" fillId="12" borderId="51" xfId="0" applyNumberFormat="1" applyFont="1" applyFill="1" applyBorder="1" applyAlignment="1">
      <alignment horizontal="right" vertical="center"/>
    </xf>
    <xf numFmtId="3" fontId="9" fillId="12" borderId="73" xfId="0" applyNumberFormat="1" applyFont="1" applyFill="1" applyBorder="1" applyAlignment="1">
      <alignment horizontal="right" vertical="center"/>
    </xf>
    <xf numFmtId="3" fontId="9" fillId="12" borderId="43" xfId="0" applyNumberFormat="1" applyFont="1" applyFill="1" applyBorder="1" applyAlignment="1">
      <alignment horizontal="right" vertical="center"/>
    </xf>
    <xf numFmtId="3" fontId="9" fillId="12" borderId="44" xfId="0" applyNumberFormat="1" applyFont="1" applyFill="1" applyBorder="1" applyAlignment="1">
      <alignment horizontal="right" vertical="center"/>
    </xf>
    <xf numFmtId="3" fontId="9" fillId="12" borderId="45" xfId="0" applyNumberFormat="1" applyFont="1" applyFill="1" applyBorder="1">
      <alignment vertical="center"/>
    </xf>
    <xf numFmtId="0" fontId="9" fillId="12" borderId="46" xfId="0" applyFont="1" applyFill="1" applyBorder="1" applyAlignment="1">
      <alignment horizontal="left" vertical="center"/>
    </xf>
    <xf numFmtId="0" fontId="9" fillId="12" borderId="26" xfId="0" applyFont="1" applyFill="1" applyBorder="1" applyAlignment="1">
      <alignment horizontal="center" vertical="center"/>
    </xf>
    <xf numFmtId="3" fontId="9" fillId="7" borderId="69" xfId="0" applyNumberFormat="1" applyFont="1" applyFill="1" applyBorder="1" applyAlignment="1">
      <alignment horizontal="left" vertical="center"/>
    </xf>
    <xf numFmtId="0" fontId="9" fillId="12" borderId="61" xfId="0" applyFont="1" applyFill="1" applyBorder="1" applyAlignment="1">
      <alignment horizontal="left" vertical="center"/>
    </xf>
    <xf numFmtId="0" fontId="9" fillId="12" borderId="11" xfId="0" applyFont="1" applyFill="1" applyBorder="1" applyAlignment="1">
      <alignment horizontal="center" vertical="center"/>
    </xf>
    <xf numFmtId="3" fontId="9" fillId="12" borderId="61" xfId="0" applyNumberFormat="1" applyFont="1" applyFill="1" applyBorder="1" applyAlignment="1">
      <alignment horizontal="right" vertical="center"/>
    </xf>
    <xf numFmtId="3" fontId="9" fillId="12" borderId="30" xfId="0" applyNumberFormat="1" applyFont="1" applyFill="1" applyBorder="1" applyAlignment="1">
      <alignment horizontal="right" vertical="center"/>
    </xf>
    <xf numFmtId="3" fontId="9" fillId="12" borderId="13" xfId="0" applyNumberFormat="1" applyFont="1" applyFill="1" applyBorder="1" applyAlignment="1">
      <alignment horizontal="right" vertical="center"/>
    </xf>
    <xf numFmtId="3" fontId="9" fillId="12" borderId="67" xfId="0" applyNumberFormat="1" applyFont="1" applyFill="1" applyBorder="1" applyAlignment="1">
      <alignment horizontal="right" vertical="center"/>
    </xf>
    <xf numFmtId="3" fontId="9" fillId="12" borderId="60" xfId="0" applyNumberFormat="1" applyFont="1" applyFill="1" applyBorder="1">
      <alignment vertical="center"/>
    </xf>
    <xf numFmtId="0" fontId="9" fillId="13" borderId="25" xfId="0" applyFont="1" applyFill="1" applyBorder="1" applyAlignment="1">
      <alignment horizontal="left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51" xfId="0" applyFont="1" applyFill="1" applyBorder="1" applyAlignment="1">
      <alignment horizontal="left" vertical="center"/>
    </xf>
    <xf numFmtId="0" fontId="9" fillId="13" borderId="41" xfId="0" applyFont="1" applyFill="1" applyBorder="1" applyAlignment="1">
      <alignment horizontal="center" vertical="center"/>
    </xf>
    <xf numFmtId="3" fontId="9" fillId="13" borderId="51" xfId="0" applyNumberFormat="1" applyFont="1" applyFill="1" applyBorder="1" applyAlignment="1">
      <alignment horizontal="right" vertical="center"/>
    </xf>
    <xf numFmtId="3" fontId="9" fillId="13" borderId="73" xfId="0" applyNumberFormat="1" applyFont="1" applyFill="1" applyBorder="1" applyAlignment="1">
      <alignment horizontal="right" vertical="center"/>
    </xf>
    <xf numFmtId="3" fontId="9" fillId="13" borderId="43" xfId="0" applyNumberFormat="1" applyFont="1" applyFill="1" applyBorder="1" applyAlignment="1">
      <alignment horizontal="right" vertical="center"/>
    </xf>
    <xf numFmtId="3" fontId="9" fillId="13" borderId="44" xfId="0" applyNumberFormat="1" applyFont="1" applyFill="1" applyBorder="1" applyAlignment="1">
      <alignment horizontal="right" vertical="center"/>
    </xf>
    <xf numFmtId="3" fontId="9" fillId="13" borderId="45" xfId="0" applyNumberFormat="1" applyFont="1" applyFill="1" applyBorder="1">
      <alignment vertical="center"/>
    </xf>
    <xf numFmtId="0" fontId="9" fillId="13" borderId="46" xfId="0" applyFont="1" applyFill="1" applyBorder="1" applyAlignment="1">
      <alignment horizontal="left" vertical="center"/>
    </xf>
    <xf numFmtId="0" fontId="9" fillId="13" borderId="32" xfId="0" applyFont="1" applyFill="1" applyBorder="1" applyAlignment="1">
      <alignment horizontal="left" vertical="center"/>
    </xf>
    <xf numFmtId="0" fontId="9" fillId="13" borderId="62" xfId="0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right" vertical="center"/>
    </xf>
    <xf numFmtId="3" fontId="4" fillId="5" borderId="78" xfId="0" applyNumberFormat="1" applyFont="1" applyFill="1" applyBorder="1" applyAlignment="1">
      <alignment horizontal="right" vertical="center"/>
    </xf>
    <xf numFmtId="3" fontId="4" fillId="5" borderId="79" xfId="0" applyNumberFormat="1" applyFont="1" applyFill="1" applyBorder="1" applyAlignment="1">
      <alignment horizontal="right" vertical="center"/>
    </xf>
    <xf numFmtId="3" fontId="4" fillId="4" borderId="57" xfId="0" applyNumberFormat="1" applyFont="1" applyFill="1" applyBorder="1" applyAlignment="1">
      <alignment horizontal="right" vertical="center"/>
    </xf>
    <xf numFmtId="3" fontId="4" fillId="4" borderId="76" xfId="0" applyNumberFormat="1" applyFont="1" applyFill="1" applyBorder="1" applyAlignment="1">
      <alignment horizontal="right" vertical="center"/>
    </xf>
    <xf numFmtId="3" fontId="4" fillId="4" borderId="77" xfId="0" applyNumberFormat="1" applyFont="1" applyFill="1" applyBorder="1" applyAlignment="1">
      <alignment horizontal="right" vertical="center"/>
    </xf>
    <xf numFmtId="3" fontId="2" fillId="7" borderId="66" xfId="0" applyNumberFormat="1" applyFont="1" applyFill="1" applyBorder="1" applyAlignment="1">
      <alignment horizontal="right" vertical="center"/>
    </xf>
    <xf numFmtId="3" fontId="2" fillId="7" borderId="68" xfId="0" applyNumberFormat="1" applyFont="1" applyFill="1" applyBorder="1" applyAlignment="1">
      <alignment horizontal="right" vertical="center"/>
    </xf>
    <xf numFmtId="3" fontId="2" fillId="7" borderId="51" xfId="0" applyNumberFormat="1" applyFont="1" applyFill="1" applyBorder="1" applyAlignment="1">
      <alignment horizontal="right" vertical="center"/>
    </xf>
    <xf numFmtId="3" fontId="2" fillId="7" borderId="73" xfId="0" applyNumberFormat="1" applyFont="1" applyFill="1" applyBorder="1" applyAlignment="1">
      <alignment horizontal="right" vertical="center"/>
    </xf>
    <xf numFmtId="3" fontId="2" fillId="8" borderId="61" xfId="0" applyNumberFormat="1" applyFont="1" applyFill="1" applyBorder="1" applyAlignment="1">
      <alignment horizontal="right" vertical="center"/>
    </xf>
    <xf numFmtId="3" fontId="2" fillId="8" borderId="30" xfId="0" applyNumberFormat="1" applyFont="1" applyFill="1" applyBorder="1" applyAlignment="1">
      <alignment horizontal="right" vertical="center"/>
    </xf>
    <xf numFmtId="3" fontId="2" fillId="8" borderId="67" xfId="0" applyNumberFormat="1" applyFont="1" applyFill="1" applyBorder="1" applyAlignment="1">
      <alignment horizontal="right" vertical="center"/>
    </xf>
    <xf numFmtId="3" fontId="2" fillId="14" borderId="51" xfId="0" applyNumberFormat="1" applyFont="1" applyFill="1" applyBorder="1" applyAlignment="1">
      <alignment horizontal="right" vertical="center"/>
    </xf>
    <xf numFmtId="3" fontId="2" fillId="14" borderId="73" xfId="0" applyNumberFormat="1" applyFont="1" applyFill="1" applyBorder="1" applyAlignment="1">
      <alignment horizontal="right" vertical="center"/>
    </xf>
    <xf numFmtId="3" fontId="2" fillId="14" borderId="44" xfId="0" applyNumberFormat="1" applyFont="1" applyFill="1" applyBorder="1" applyAlignment="1">
      <alignment horizontal="right" vertical="center"/>
    </xf>
    <xf numFmtId="3" fontId="2" fillId="7" borderId="69" xfId="0" applyNumberFormat="1" applyFont="1" applyFill="1" applyBorder="1" applyAlignment="1">
      <alignment horizontal="right" vertical="center"/>
    </xf>
    <xf numFmtId="3" fontId="2" fillId="7" borderId="70" xfId="0" applyNumberFormat="1" applyFont="1" applyFill="1" applyBorder="1" applyAlignment="1">
      <alignment horizontal="right" vertical="center"/>
    </xf>
    <xf numFmtId="3" fontId="2" fillId="7" borderId="39" xfId="0" applyNumberFormat="1" applyFont="1" applyFill="1" applyBorder="1" applyAlignment="1">
      <alignment horizontal="right" vertical="center"/>
    </xf>
    <xf numFmtId="3" fontId="2" fillId="14" borderId="61" xfId="0" applyNumberFormat="1" applyFont="1" applyFill="1" applyBorder="1" applyAlignment="1">
      <alignment horizontal="right" vertical="center"/>
    </xf>
    <xf numFmtId="3" fontId="2" fillId="14" borderId="30" xfId="0" applyNumberFormat="1" applyFont="1" applyFill="1" applyBorder="1" applyAlignment="1">
      <alignment horizontal="right" vertical="center"/>
    </xf>
    <xf numFmtId="3" fontId="2" fillId="14" borderId="67" xfId="0" applyNumberFormat="1" applyFont="1" applyFill="1" applyBorder="1" applyAlignment="1">
      <alignment horizontal="right" vertical="center"/>
    </xf>
    <xf numFmtId="3" fontId="4" fillId="15" borderId="57" xfId="0" applyNumberFormat="1" applyFont="1" applyFill="1" applyBorder="1" applyAlignment="1">
      <alignment horizontal="right" vertical="center"/>
    </xf>
    <xf numFmtId="3" fontId="4" fillId="15" borderId="76" xfId="0" applyNumberFormat="1" applyFont="1" applyFill="1" applyBorder="1" applyAlignment="1">
      <alignment horizontal="right" vertical="center"/>
    </xf>
    <xf numFmtId="3" fontId="4" fillId="15" borderId="77" xfId="0" applyNumberFormat="1" applyFont="1" applyFill="1" applyBorder="1" applyAlignment="1">
      <alignment horizontal="right" vertical="center"/>
    </xf>
    <xf numFmtId="3" fontId="2" fillId="0" borderId="0" xfId="0" applyNumberFormat="1" applyFont="1" applyBorder="1">
      <alignment vertical="center"/>
    </xf>
    <xf numFmtId="0" fontId="9" fillId="8" borderId="1" xfId="0" applyFont="1" applyFill="1" applyBorder="1">
      <alignment vertical="center"/>
    </xf>
    <xf numFmtId="0" fontId="9" fillId="8" borderId="16" xfId="0" applyFont="1" applyFill="1" applyBorder="1">
      <alignment vertical="center"/>
    </xf>
    <xf numFmtId="0" fontId="9" fillId="8" borderId="10" xfId="0" applyFont="1" applyFill="1" applyBorder="1">
      <alignment vertical="center"/>
    </xf>
    <xf numFmtId="0" fontId="9" fillId="8" borderId="61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2" borderId="37" xfId="0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0" fontId="9" fillId="2" borderId="40" xfId="0" applyFont="1" applyFill="1" applyBorder="1">
      <alignment vertical="center"/>
    </xf>
    <xf numFmtId="0" fontId="9" fillId="2" borderId="80" xfId="0" applyFont="1" applyFill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right" vertical="center"/>
    </xf>
    <xf numFmtId="3" fontId="9" fillId="2" borderId="41" xfId="0" applyNumberFormat="1" applyFont="1" applyFill="1" applyBorder="1" applyAlignment="1">
      <alignment horizontal="right" vertical="center"/>
    </xf>
    <xf numFmtId="0" fontId="9" fillId="2" borderId="38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3" fontId="9" fillId="2" borderId="27" xfId="0" applyNumberFormat="1" applyFont="1" applyFill="1" applyBorder="1" applyAlignment="1">
      <alignment horizontal="right"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64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6" xfId="0" applyFont="1" applyFill="1" applyBorder="1">
      <alignment vertical="center"/>
    </xf>
    <xf numFmtId="0" fontId="9" fillId="2" borderId="82" xfId="0" applyFont="1" applyFill="1" applyBorder="1">
      <alignment vertical="center"/>
    </xf>
    <xf numFmtId="0" fontId="9" fillId="2" borderId="83" xfId="0" applyFont="1" applyFill="1" applyBorder="1" applyAlignment="1">
      <alignment horizontal="center" vertical="center"/>
    </xf>
    <xf numFmtId="3" fontId="9" fillId="2" borderId="84" xfId="0" applyNumberFormat="1" applyFont="1" applyFill="1" applyBorder="1" applyAlignment="1">
      <alignment horizontal="right" vertical="center"/>
    </xf>
    <xf numFmtId="3" fontId="9" fillId="2" borderId="85" xfId="0" applyNumberFormat="1" applyFont="1" applyFill="1" applyBorder="1" applyAlignment="1">
      <alignment horizontal="right" vertical="center"/>
    </xf>
    <xf numFmtId="0" fontId="9" fillId="2" borderId="38" xfId="0" applyFont="1" applyFill="1" applyBorder="1" applyAlignment="1">
      <alignment vertical="center"/>
    </xf>
    <xf numFmtId="0" fontId="9" fillId="2" borderId="23" xfId="0" applyFont="1" applyFill="1" applyBorder="1">
      <alignment vertical="center"/>
    </xf>
    <xf numFmtId="0" fontId="9" fillId="2" borderId="0" xfId="0" applyFont="1" applyFill="1" applyBorder="1">
      <alignment vertical="center"/>
    </xf>
    <xf numFmtId="3" fontId="9" fillId="2" borderId="73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vertical="center"/>
    </xf>
    <xf numFmtId="0" fontId="9" fillId="2" borderId="61" xfId="0" applyFont="1" applyFill="1" applyBorder="1">
      <alignment vertical="center"/>
    </xf>
    <xf numFmtId="0" fontId="9" fillId="2" borderId="72" xfId="0" applyFont="1" applyFill="1" applyBorder="1" applyAlignment="1">
      <alignment horizontal="center" vertical="center"/>
    </xf>
    <xf numFmtId="3" fontId="9" fillId="2" borderId="71" xfId="0" applyNumberFormat="1" applyFont="1" applyFill="1" applyBorder="1" applyAlignment="1">
      <alignment horizontal="right" vertical="center"/>
    </xf>
    <xf numFmtId="3" fontId="9" fillId="2" borderId="33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68" xfId="0" applyNumberFormat="1" applyFont="1" applyFill="1" applyBorder="1" applyAlignment="1">
      <alignment horizontal="right" vertical="center"/>
    </xf>
    <xf numFmtId="3" fontId="11" fillId="2" borderId="37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3" fontId="11" fillId="2" borderId="44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3" fontId="9" fillId="2" borderId="70" xfId="0" applyNumberFormat="1" applyFont="1" applyFill="1" applyBorder="1" applyAlignment="1">
      <alignment horizontal="right" vertical="center"/>
    </xf>
    <xf numFmtId="3" fontId="11" fillId="2" borderId="39" xfId="0" applyNumberFormat="1" applyFont="1" applyFill="1" applyBorder="1" applyAlignment="1">
      <alignment horizontal="center" vertical="center"/>
    </xf>
    <xf numFmtId="3" fontId="9" fillId="2" borderId="86" xfId="0" applyNumberFormat="1" applyFont="1" applyFill="1" applyBorder="1" applyAlignment="1">
      <alignment horizontal="right" vertical="center"/>
    </xf>
    <xf numFmtId="3" fontId="11" fillId="2" borderId="80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3" fontId="9" fillId="2" borderId="88" xfId="0" applyNumberFormat="1" applyFont="1" applyFill="1" applyBorder="1" applyAlignment="1">
      <alignment horizontal="right" vertical="center"/>
    </xf>
    <xf numFmtId="3" fontId="11" fillId="2" borderId="89" xfId="0" applyNumberFormat="1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/>
    </xf>
    <xf numFmtId="3" fontId="11" fillId="2" borderId="72" xfId="0" applyNumberFormat="1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68" xfId="0" applyNumberFormat="1" applyFont="1" applyFill="1" applyBorder="1">
      <alignment vertical="center"/>
    </xf>
    <xf numFmtId="0" fontId="2" fillId="2" borderId="90" xfId="0" applyFont="1" applyFill="1" applyBorder="1">
      <alignment vertical="center"/>
    </xf>
    <xf numFmtId="0" fontId="2" fillId="2" borderId="91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51" xfId="0" applyFont="1" applyFill="1" applyBorder="1" applyAlignment="1">
      <alignment horizontal="center" vertical="center"/>
    </xf>
    <xf numFmtId="3" fontId="2" fillId="2" borderId="73" xfId="0" applyNumberFormat="1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92" xfId="0" applyFont="1" applyFill="1" applyBorder="1">
      <alignment vertical="center"/>
    </xf>
    <xf numFmtId="0" fontId="2" fillId="2" borderId="93" xfId="0" applyFont="1" applyFill="1" applyBorder="1">
      <alignment vertical="center"/>
    </xf>
    <xf numFmtId="0" fontId="2" fillId="2" borderId="93" xfId="0" applyFont="1" applyFill="1" applyBorder="1" applyAlignment="1">
      <alignment horizontal="center" vertical="center"/>
    </xf>
    <xf numFmtId="3" fontId="2" fillId="2" borderId="88" xfId="0" applyNumberFormat="1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2" fillId="2" borderId="95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61" xfId="0" applyFont="1" applyFill="1" applyBorder="1" applyAlignment="1">
      <alignment horizontal="center" vertical="center"/>
    </xf>
    <xf numFmtId="3" fontId="12" fillId="2" borderId="30" xfId="0" applyNumberFormat="1" applyFont="1" applyFill="1" applyBorder="1">
      <alignment vertical="center"/>
    </xf>
    <xf numFmtId="0" fontId="2" fillId="2" borderId="96" xfId="0" applyFont="1" applyFill="1" applyBorder="1">
      <alignment vertical="center"/>
    </xf>
    <xf numFmtId="0" fontId="2" fillId="2" borderId="97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3" fontId="12" fillId="2" borderId="68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3" fontId="12" fillId="7" borderId="30" xfId="0" applyNumberFormat="1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2" borderId="71" xfId="0" applyFont="1" applyFill="1" applyBorder="1">
      <alignment vertical="center"/>
    </xf>
    <xf numFmtId="3" fontId="6" fillId="7" borderId="27" xfId="0" applyNumberFormat="1" applyFont="1" applyFill="1" applyBorder="1" applyAlignment="1">
      <alignment horizontal="left" vertical="center"/>
    </xf>
    <xf numFmtId="0" fontId="4" fillId="4" borderId="15" xfId="0" applyFont="1" applyFill="1" applyBorder="1" applyAlignment="1">
      <alignment vertical="center" textRotation="255"/>
    </xf>
    <xf numFmtId="0" fontId="1" fillId="4" borderId="22" xfId="0" applyFont="1" applyFill="1" applyBorder="1" applyAlignment="1">
      <alignment vertical="center" textRotation="255"/>
    </xf>
    <xf numFmtId="0" fontId="1" fillId="4" borderId="60" xfId="0" applyFont="1" applyFill="1" applyBorder="1" applyAlignment="1">
      <alignment vertical="center" textRotation="255"/>
    </xf>
    <xf numFmtId="0" fontId="2" fillId="3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2" fillId="3" borderId="65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4" borderId="22" xfId="0" applyFont="1" applyFill="1" applyBorder="1" applyAlignment="1">
      <alignment vertical="center" textRotation="255"/>
    </xf>
    <xf numFmtId="0" fontId="4" fillId="4" borderId="60" xfId="0" applyFont="1" applyFill="1" applyBorder="1" applyAlignment="1">
      <alignment vertical="center" textRotation="255"/>
    </xf>
    <xf numFmtId="0" fontId="4" fillId="5" borderId="16" xfId="0" applyFont="1" applyFill="1" applyBorder="1" applyAlignment="1">
      <alignment vertical="center" textRotation="255"/>
    </xf>
    <xf numFmtId="0" fontId="4" fillId="5" borderId="0" xfId="0" applyFont="1" applyFill="1" applyBorder="1" applyAlignment="1">
      <alignment vertical="center" textRotation="255"/>
    </xf>
    <xf numFmtId="0" fontId="4" fillId="5" borderId="59" xfId="0" applyFont="1" applyFill="1" applyBorder="1" applyAlignment="1">
      <alignment vertical="center" textRotation="255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9" fillId="8" borderId="78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/>
    </xf>
    <xf numFmtId="0" fontId="9" fillId="6" borderId="79" xfId="0" applyFont="1" applyFill="1" applyBorder="1" applyAlignment="1">
      <alignment horizontal="center" vertical="center" wrapText="1"/>
    </xf>
    <xf numFmtId="0" fontId="10" fillId="6" borderId="6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textRotation="255"/>
    </xf>
    <xf numFmtId="0" fontId="9" fillId="2" borderId="23" xfId="0" applyFont="1" applyFill="1" applyBorder="1" applyAlignment="1">
      <alignment vertical="center" textRotation="255"/>
    </xf>
    <xf numFmtId="0" fontId="0" fillId="0" borderId="23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 wrapText="1"/>
    </xf>
    <xf numFmtId="0" fontId="9" fillId="2" borderId="38" xfId="0" applyFont="1" applyFill="1" applyBorder="1" applyAlignment="1">
      <alignment vertical="center" textRotation="255"/>
    </xf>
    <xf numFmtId="0" fontId="9" fillId="2" borderId="25" xfId="0" applyFont="1" applyFill="1" applyBorder="1" applyAlignment="1">
      <alignment vertical="center" textRotation="255"/>
    </xf>
    <xf numFmtId="0" fontId="9" fillId="2" borderId="40" xfId="0" applyFont="1" applyFill="1" applyBorder="1" applyAlignment="1">
      <alignment vertical="center" textRotation="255"/>
    </xf>
    <xf numFmtId="0" fontId="9" fillId="2" borderId="82" xfId="0" applyFont="1" applyFill="1" applyBorder="1" applyAlignment="1">
      <alignment vertical="center" textRotation="255"/>
    </xf>
    <xf numFmtId="0" fontId="2" fillId="2" borderId="1" xfId="0" applyFont="1" applyFill="1" applyBorder="1" applyAlignment="1">
      <alignment vertical="center" textRotation="255"/>
    </xf>
    <xf numFmtId="0" fontId="0" fillId="2" borderId="23" xfId="0" applyFill="1" applyBorder="1" applyAlignment="1">
      <alignment vertical="center" textRotation="255"/>
    </xf>
    <xf numFmtId="0" fontId="0" fillId="2" borderId="10" xfId="0" applyFill="1" applyBorder="1" applyAlignment="1">
      <alignment vertical="center" textRotation="255"/>
    </xf>
    <xf numFmtId="0" fontId="9" fillId="8" borderId="4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9" fillId="8" borderId="79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196"/>
  <sheetViews>
    <sheetView topLeftCell="F166" zoomScale="70" zoomScaleNormal="70" workbookViewId="0">
      <selection activeCell="Q154" sqref="Q154"/>
    </sheetView>
  </sheetViews>
  <sheetFormatPr defaultColWidth="9" defaultRowHeight="21.75" customHeight="1" outlineLevelRow="1" x14ac:dyDescent="0.45"/>
  <cols>
    <col min="1" max="1" width="9" style="4"/>
    <col min="2" max="3" width="5.69921875" style="4" customWidth="1"/>
    <col min="4" max="4" width="27.19921875" style="4" bestFit="1" customWidth="1"/>
    <col min="5" max="5" width="10.5" style="4" bestFit="1" customWidth="1"/>
    <col min="6" max="6" width="13.09765625" style="4" customWidth="1"/>
    <col min="7" max="7" width="11.09765625" style="365" customWidth="1"/>
    <col min="8" max="8" width="10.5" style="4" customWidth="1"/>
    <col min="9" max="9" width="13.8984375" style="4" bestFit="1" customWidth="1"/>
    <col min="10" max="20" width="14" style="366" customWidth="1"/>
    <col min="21" max="21" width="15.59765625" style="366" customWidth="1"/>
    <col min="22" max="16384" width="9" style="4"/>
  </cols>
  <sheetData>
    <row r="1" spans="2:21" ht="21.75" customHeight="1" x14ac:dyDescent="0.45">
      <c r="B1" s="1"/>
      <c r="C1" s="1"/>
      <c r="D1" s="1"/>
      <c r="E1" s="1"/>
      <c r="F1" s="1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 t="s">
        <v>0</v>
      </c>
    </row>
    <row r="2" spans="2:21" ht="21.75" customHeight="1" x14ac:dyDescent="0.45">
      <c r="B2" s="1" t="s">
        <v>1</v>
      </c>
      <c r="C2" s="1"/>
      <c r="D2" s="1"/>
      <c r="E2" s="1"/>
      <c r="F2" s="1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ht="21.75" customHeight="1" thickBot="1" x14ac:dyDescent="0.5">
      <c r="B3" s="1"/>
      <c r="C3" s="1"/>
      <c r="D3" s="1"/>
      <c r="E3" s="1"/>
      <c r="F3" s="1"/>
      <c r="G3" s="2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</row>
    <row r="4" spans="2:21" ht="21.75" customHeight="1" x14ac:dyDescent="0.45">
      <c r="B4" s="5"/>
      <c r="C4" s="6"/>
      <c r="D4" s="676" t="s">
        <v>3</v>
      </c>
      <c r="E4" s="678" t="s">
        <v>4</v>
      </c>
      <c r="F4" s="680" t="s">
        <v>5</v>
      </c>
      <c r="G4" s="682" t="s">
        <v>6</v>
      </c>
      <c r="H4" s="682" t="s">
        <v>3</v>
      </c>
      <c r="I4" s="693"/>
      <c r="J4" s="373" t="s">
        <v>140</v>
      </c>
      <c r="K4" s="683" t="s">
        <v>141</v>
      </c>
      <c r="L4" s="684"/>
      <c r="M4" s="684"/>
      <c r="N4" s="684"/>
      <c r="O4" s="685"/>
      <c r="P4" s="683" t="s">
        <v>142</v>
      </c>
      <c r="Q4" s="684"/>
      <c r="R4" s="684"/>
      <c r="S4" s="684"/>
      <c r="T4" s="685"/>
      <c r="U4" s="686" t="s">
        <v>18</v>
      </c>
    </row>
    <row r="5" spans="2:21" ht="21.75" customHeight="1" thickBot="1" x14ac:dyDescent="0.5">
      <c r="B5" s="11"/>
      <c r="C5" s="12"/>
      <c r="D5" s="677"/>
      <c r="E5" s="679"/>
      <c r="F5" s="681"/>
      <c r="G5" s="681"/>
      <c r="H5" s="681"/>
      <c r="I5" s="694"/>
      <c r="J5" s="374" t="s">
        <v>7</v>
      </c>
      <c r="K5" s="375" t="s">
        <v>8</v>
      </c>
      <c r="L5" s="376" t="s">
        <v>9</v>
      </c>
      <c r="M5" s="376" t="s">
        <v>10</v>
      </c>
      <c r="N5" s="376" t="s">
        <v>11</v>
      </c>
      <c r="O5" s="377" t="s">
        <v>12</v>
      </c>
      <c r="P5" s="375" t="s">
        <v>13</v>
      </c>
      <c r="Q5" s="376" t="s">
        <v>14</v>
      </c>
      <c r="R5" s="376" t="s">
        <v>15</v>
      </c>
      <c r="S5" s="376" t="s">
        <v>16</v>
      </c>
      <c r="T5" s="377" t="s">
        <v>17</v>
      </c>
      <c r="U5" s="687"/>
    </row>
    <row r="6" spans="2:21" ht="21.75" customHeight="1" x14ac:dyDescent="0.45">
      <c r="B6" s="673" t="s">
        <v>19</v>
      </c>
      <c r="C6" s="690" t="s">
        <v>20</v>
      </c>
      <c r="D6" s="17" t="s">
        <v>21</v>
      </c>
      <c r="E6" s="18" t="s">
        <v>22</v>
      </c>
      <c r="F6" s="18" t="s">
        <v>23</v>
      </c>
      <c r="G6" s="18" t="s">
        <v>24</v>
      </c>
      <c r="H6" s="378" t="s">
        <v>25</v>
      </c>
      <c r="I6" s="379"/>
      <c r="J6" s="380"/>
      <c r="K6" s="381"/>
      <c r="L6" s="382"/>
      <c r="M6" s="382"/>
      <c r="N6" s="382"/>
      <c r="O6" s="383"/>
      <c r="P6" s="381"/>
      <c r="Q6" s="382"/>
      <c r="R6" s="382"/>
      <c r="S6" s="382"/>
      <c r="T6" s="383"/>
      <c r="U6" s="384">
        <f t="shared" ref="U6:U71" si="0">SUM(J6:T6)</f>
        <v>0</v>
      </c>
    </row>
    <row r="7" spans="2:21" ht="21.75" customHeight="1" x14ac:dyDescent="0.45">
      <c r="B7" s="688"/>
      <c r="C7" s="691"/>
      <c r="D7" s="25"/>
      <c r="E7" s="26"/>
      <c r="F7" s="26"/>
      <c r="G7" s="26"/>
      <c r="H7" s="385" t="s">
        <v>26</v>
      </c>
      <c r="I7" s="386"/>
      <c r="J7" s="387">
        <f>SUM(J6)</f>
        <v>0</v>
      </c>
      <c r="K7" s="388">
        <f t="shared" ref="K7:T7" si="1">SUM(K6)</f>
        <v>0</v>
      </c>
      <c r="L7" s="389">
        <f t="shared" si="1"/>
        <v>0</v>
      </c>
      <c r="M7" s="389">
        <f t="shared" si="1"/>
        <v>0</v>
      </c>
      <c r="N7" s="389">
        <f t="shared" si="1"/>
        <v>0</v>
      </c>
      <c r="O7" s="390">
        <f t="shared" si="1"/>
        <v>0</v>
      </c>
      <c r="P7" s="388">
        <f t="shared" si="1"/>
        <v>0</v>
      </c>
      <c r="Q7" s="389">
        <f t="shared" si="1"/>
        <v>0</v>
      </c>
      <c r="R7" s="389">
        <f t="shared" si="1"/>
        <v>0</v>
      </c>
      <c r="S7" s="389">
        <f t="shared" si="1"/>
        <v>0</v>
      </c>
      <c r="T7" s="390">
        <f t="shared" si="1"/>
        <v>0</v>
      </c>
      <c r="U7" s="391">
        <f t="shared" si="0"/>
        <v>0</v>
      </c>
    </row>
    <row r="8" spans="2:21" ht="21.75" customHeight="1" x14ac:dyDescent="0.45">
      <c r="B8" s="688"/>
      <c r="C8" s="691"/>
      <c r="D8" s="25"/>
      <c r="E8" s="33" t="s">
        <v>27</v>
      </c>
      <c r="F8" s="33" t="s">
        <v>23</v>
      </c>
      <c r="G8" s="33" t="s">
        <v>24</v>
      </c>
      <c r="H8" s="385" t="s">
        <v>28</v>
      </c>
      <c r="I8" s="386"/>
      <c r="J8" s="392"/>
      <c r="K8" s="393"/>
      <c r="L8" s="394"/>
      <c r="M8" s="394"/>
      <c r="N8" s="394"/>
      <c r="O8" s="395"/>
      <c r="P8" s="393"/>
      <c r="Q8" s="394"/>
      <c r="R8" s="394"/>
      <c r="S8" s="394"/>
      <c r="T8" s="395"/>
      <c r="U8" s="396">
        <f t="shared" si="0"/>
        <v>0</v>
      </c>
    </row>
    <row r="9" spans="2:21" ht="21.75" customHeight="1" x14ac:dyDescent="0.45">
      <c r="B9" s="688"/>
      <c r="C9" s="691"/>
      <c r="D9" s="25"/>
      <c r="E9" s="33"/>
      <c r="F9" s="33"/>
      <c r="G9" s="33"/>
      <c r="H9" s="385" t="s">
        <v>29</v>
      </c>
      <c r="I9" s="386"/>
      <c r="J9" s="392"/>
      <c r="K9" s="393"/>
      <c r="L9" s="394"/>
      <c r="M9" s="394"/>
      <c r="N9" s="394"/>
      <c r="O9" s="395"/>
      <c r="P9" s="393"/>
      <c r="Q9" s="394"/>
      <c r="R9" s="394"/>
      <c r="S9" s="394"/>
      <c r="T9" s="395"/>
      <c r="U9" s="396">
        <f t="shared" si="0"/>
        <v>0</v>
      </c>
    </row>
    <row r="10" spans="2:21" ht="21.75" customHeight="1" x14ac:dyDescent="0.45">
      <c r="B10" s="688"/>
      <c r="C10" s="691"/>
      <c r="D10" s="25"/>
      <c r="E10" s="33"/>
      <c r="F10" s="33"/>
      <c r="G10" s="33"/>
      <c r="H10" s="385"/>
      <c r="I10" s="386"/>
      <c r="J10" s="392"/>
      <c r="K10" s="393"/>
      <c r="L10" s="394"/>
      <c r="M10" s="394"/>
      <c r="N10" s="394"/>
      <c r="O10" s="395"/>
      <c r="P10" s="393"/>
      <c r="Q10" s="394"/>
      <c r="R10" s="394"/>
      <c r="S10" s="394"/>
      <c r="T10" s="395"/>
      <c r="U10" s="396">
        <f t="shared" ref="U10" si="2">SUM(J10:T10)</f>
        <v>0</v>
      </c>
    </row>
    <row r="11" spans="2:21" ht="21.75" customHeight="1" x14ac:dyDescent="0.45">
      <c r="B11" s="688"/>
      <c r="C11" s="691"/>
      <c r="D11" s="25"/>
      <c r="E11" s="33"/>
      <c r="F11" s="33"/>
      <c r="G11" s="26"/>
      <c r="H11" s="385" t="s">
        <v>26</v>
      </c>
      <c r="I11" s="386"/>
      <c r="J11" s="387">
        <f>SUM(J8:J10)</f>
        <v>0</v>
      </c>
      <c r="K11" s="388">
        <f t="shared" ref="K11:T11" si="3">SUM(K8:K10)</f>
        <v>0</v>
      </c>
      <c r="L11" s="389">
        <f t="shared" si="3"/>
        <v>0</v>
      </c>
      <c r="M11" s="389">
        <f t="shared" si="3"/>
        <v>0</v>
      </c>
      <c r="N11" s="389">
        <f t="shared" si="3"/>
        <v>0</v>
      </c>
      <c r="O11" s="390">
        <f t="shared" si="3"/>
        <v>0</v>
      </c>
      <c r="P11" s="388">
        <f t="shared" si="3"/>
        <v>0</v>
      </c>
      <c r="Q11" s="389">
        <f t="shared" si="3"/>
        <v>0</v>
      </c>
      <c r="R11" s="389">
        <f t="shared" si="3"/>
        <v>0</v>
      </c>
      <c r="S11" s="389">
        <f t="shared" si="3"/>
        <v>0</v>
      </c>
      <c r="T11" s="390">
        <f t="shared" si="3"/>
        <v>0</v>
      </c>
      <c r="U11" s="391">
        <f t="shared" si="0"/>
        <v>0</v>
      </c>
    </row>
    <row r="12" spans="2:21" ht="21.75" customHeight="1" thickBot="1" x14ac:dyDescent="0.5">
      <c r="B12" s="688"/>
      <c r="C12" s="691"/>
      <c r="D12" s="41"/>
      <c r="E12" s="42" t="s">
        <v>30</v>
      </c>
      <c r="F12" s="43"/>
      <c r="G12" s="43"/>
      <c r="H12" s="397"/>
      <c r="I12" s="398"/>
      <c r="J12" s="399">
        <f t="shared" ref="J12:T12" si="4">SUM(J7,J11)</f>
        <v>0</v>
      </c>
      <c r="K12" s="400">
        <f t="shared" si="4"/>
        <v>0</v>
      </c>
      <c r="L12" s="401">
        <f t="shared" si="4"/>
        <v>0</v>
      </c>
      <c r="M12" s="401">
        <f t="shared" si="4"/>
        <v>0</v>
      </c>
      <c r="N12" s="401">
        <f t="shared" si="4"/>
        <v>0</v>
      </c>
      <c r="O12" s="402">
        <f t="shared" si="4"/>
        <v>0</v>
      </c>
      <c r="P12" s="400">
        <f t="shared" si="4"/>
        <v>0</v>
      </c>
      <c r="Q12" s="401">
        <f t="shared" si="4"/>
        <v>0</v>
      </c>
      <c r="R12" s="401">
        <f t="shared" si="4"/>
        <v>0</v>
      </c>
      <c r="S12" s="401">
        <f t="shared" si="4"/>
        <v>0</v>
      </c>
      <c r="T12" s="402">
        <f t="shared" si="4"/>
        <v>0</v>
      </c>
      <c r="U12" s="403">
        <f t="shared" si="0"/>
        <v>0</v>
      </c>
    </row>
    <row r="13" spans="2:21" ht="21.75" customHeight="1" x14ac:dyDescent="0.45">
      <c r="B13" s="688"/>
      <c r="C13" s="691"/>
      <c r="D13" s="50" t="s">
        <v>32</v>
      </c>
      <c r="E13" s="51" t="s">
        <v>33</v>
      </c>
      <c r="F13" s="51" t="s">
        <v>23</v>
      </c>
      <c r="G13" s="51" t="s">
        <v>34</v>
      </c>
      <c r="H13" s="404" t="s">
        <v>35</v>
      </c>
      <c r="I13" s="405"/>
      <c r="J13" s="380">
        <f>SUM(J14:J18)</f>
        <v>0</v>
      </c>
      <c r="K13" s="381">
        <f t="shared" ref="K13:T13" si="5">SUM(K14:K18)</f>
        <v>0</v>
      </c>
      <c r="L13" s="382">
        <f t="shared" si="5"/>
        <v>0</v>
      </c>
      <c r="M13" s="382">
        <f t="shared" si="5"/>
        <v>0</v>
      </c>
      <c r="N13" s="382">
        <f t="shared" si="5"/>
        <v>0</v>
      </c>
      <c r="O13" s="383">
        <f t="shared" si="5"/>
        <v>0</v>
      </c>
      <c r="P13" s="381">
        <f t="shared" si="5"/>
        <v>0</v>
      </c>
      <c r="Q13" s="382">
        <f t="shared" si="5"/>
        <v>0</v>
      </c>
      <c r="R13" s="382">
        <f t="shared" si="5"/>
        <v>0</v>
      </c>
      <c r="S13" s="382">
        <f t="shared" si="5"/>
        <v>0</v>
      </c>
      <c r="T13" s="383">
        <f t="shared" si="5"/>
        <v>0</v>
      </c>
      <c r="U13" s="396">
        <f t="shared" si="0"/>
        <v>0</v>
      </c>
    </row>
    <row r="14" spans="2:21" ht="21.75" customHeight="1" outlineLevel="1" x14ac:dyDescent="0.45">
      <c r="B14" s="688"/>
      <c r="C14" s="691"/>
      <c r="D14" s="50"/>
      <c r="E14" s="51"/>
      <c r="F14" s="51"/>
      <c r="G14" s="51"/>
      <c r="H14" s="406"/>
      <c r="I14" s="407" t="s">
        <v>36</v>
      </c>
      <c r="J14" s="392"/>
      <c r="K14" s="393"/>
      <c r="L14" s="394"/>
      <c r="M14" s="394"/>
      <c r="N14" s="394"/>
      <c r="O14" s="395"/>
      <c r="P14" s="393"/>
      <c r="Q14" s="394"/>
      <c r="R14" s="394"/>
      <c r="S14" s="394"/>
      <c r="T14" s="395"/>
      <c r="U14" s="396">
        <f t="shared" si="0"/>
        <v>0</v>
      </c>
    </row>
    <row r="15" spans="2:21" ht="21.75" customHeight="1" outlineLevel="1" x14ac:dyDescent="0.45">
      <c r="B15" s="688"/>
      <c r="C15" s="691"/>
      <c r="D15" s="50"/>
      <c r="E15" s="51"/>
      <c r="F15" s="51"/>
      <c r="G15" s="51"/>
      <c r="H15" s="406"/>
      <c r="I15" s="407" t="s">
        <v>143</v>
      </c>
      <c r="J15" s="392"/>
      <c r="K15" s="393"/>
      <c r="L15" s="394"/>
      <c r="M15" s="394"/>
      <c r="N15" s="394"/>
      <c r="O15" s="395"/>
      <c r="P15" s="393"/>
      <c r="Q15" s="394"/>
      <c r="R15" s="394"/>
      <c r="S15" s="394"/>
      <c r="T15" s="395"/>
      <c r="U15" s="396">
        <f t="shared" si="0"/>
        <v>0</v>
      </c>
    </row>
    <row r="16" spans="2:21" ht="21.75" customHeight="1" outlineLevel="1" x14ac:dyDescent="0.45">
      <c r="B16" s="688"/>
      <c r="C16" s="691"/>
      <c r="D16" s="50"/>
      <c r="E16" s="51"/>
      <c r="F16" s="51"/>
      <c r="G16" s="51"/>
      <c r="H16" s="406"/>
      <c r="I16" s="407" t="s">
        <v>38</v>
      </c>
      <c r="J16" s="392"/>
      <c r="K16" s="393"/>
      <c r="L16" s="394"/>
      <c r="M16" s="394"/>
      <c r="N16" s="394"/>
      <c r="O16" s="395"/>
      <c r="P16" s="393"/>
      <c r="Q16" s="394"/>
      <c r="R16" s="394"/>
      <c r="S16" s="394"/>
      <c r="T16" s="395"/>
      <c r="U16" s="396">
        <f t="shared" si="0"/>
        <v>0</v>
      </c>
    </row>
    <row r="17" spans="2:21" ht="21.75" customHeight="1" outlineLevel="1" x14ac:dyDescent="0.45">
      <c r="B17" s="688"/>
      <c r="C17" s="691"/>
      <c r="D17" s="50"/>
      <c r="E17" s="51"/>
      <c r="F17" s="51"/>
      <c r="G17" s="51"/>
      <c r="H17" s="406"/>
      <c r="I17" s="407" t="s">
        <v>39</v>
      </c>
      <c r="J17" s="392"/>
      <c r="K17" s="393"/>
      <c r="L17" s="394"/>
      <c r="M17" s="394"/>
      <c r="N17" s="394"/>
      <c r="O17" s="395"/>
      <c r="P17" s="393"/>
      <c r="Q17" s="394"/>
      <c r="R17" s="394"/>
      <c r="S17" s="394"/>
      <c r="T17" s="395"/>
      <c r="U17" s="396">
        <f t="shared" si="0"/>
        <v>0</v>
      </c>
    </row>
    <row r="18" spans="2:21" ht="21.75" customHeight="1" outlineLevel="1" x14ac:dyDescent="0.45">
      <c r="B18" s="688"/>
      <c r="C18" s="691"/>
      <c r="D18" s="50"/>
      <c r="E18" s="51"/>
      <c r="F18" s="51"/>
      <c r="G18" s="51"/>
      <c r="H18" s="408"/>
      <c r="I18" s="407" t="s">
        <v>40</v>
      </c>
      <c r="J18" s="392"/>
      <c r="K18" s="393"/>
      <c r="L18" s="394"/>
      <c r="M18" s="394"/>
      <c r="N18" s="394"/>
      <c r="O18" s="395"/>
      <c r="P18" s="393"/>
      <c r="Q18" s="394"/>
      <c r="R18" s="394"/>
      <c r="S18" s="394"/>
      <c r="T18" s="395"/>
      <c r="U18" s="396">
        <f t="shared" si="0"/>
        <v>0</v>
      </c>
    </row>
    <row r="19" spans="2:21" ht="21.75" customHeight="1" x14ac:dyDescent="0.45">
      <c r="B19" s="688"/>
      <c r="C19" s="691"/>
      <c r="D19" s="50"/>
      <c r="E19" s="51"/>
      <c r="F19" s="51"/>
      <c r="G19" s="51"/>
      <c r="H19" s="409" t="s">
        <v>41</v>
      </c>
      <c r="I19" s="410"/>
      <c r="J19" s="411">
        <f>SUM(J20:J22)</f>
        <v>0</v>
      </c>
      <c r="K19" s="412">
        <f t="shared" ref="K19:T19" si="6">SUM(K20:K22)</f>
        <v>0</v>
      </c>
      <c r="L19" s="413">
        <f t="shared" si="6"/>
        <v>0</v>
      </c>
      <c r="M19" s="413">
        <f t="shared" si="6"/>
        <v>0</v>
      </c>
      <c r="N19" s="413">
        <f t="shared" si="6"/>
        <v>0</v>
      </c>
      <c r="O19" s="414">
        <f t="shared" si="6"/>
        <v>0</v>
      </c>
      <c r="P19" s="412">
        <f t="shared" si="6"/>
        <v>0</v>
      </c>
      <c r="Q19" s="413">
        <f t="shared" si="6"/>
        <v>0</v>
      </c>
      <c r="R19" s="413">
        <f t="shared" si="6"/>
        <v>0</v>
      </c>
      <c r="S19" s="413">
        <f t="shared" si="6"/>
        <v>0</v>
      </c>
      <c r="T19" s="414">
        <f t="shared" si="6"/>
        <v>0</v>
      </c>
      <c r="U19" s="415">
        <f t="shared" si="0"/>
        <v>0</v>
      </c>
    </row>
    <row r="20" spans="2:21" ht="21.75" customHeight="1" outlineLevel="1" x14ac:dyDescent="0.45">
      <c r="B20" s="688"/>
      <c r="C20" s="691"/>
      <c r="D20" s="50"/>
      <c r="E20" s="51"/>
      <c r="F20" s="51"/>
      <c r="G20" s="51"/>
      <c r="H20" s="406"/>
      <c r="I20" s="407" t="s">
        <v>36</v>
      </c>
      <c r="J20" s="411"/>
      <c r="K20" s="412"/>
      <c r="L20" s="413"/>
      <c r="M20" s="413"/>
      <c r="N20" s="413"/>
      <c r="O20" s="414"/>
      <c r="P20" s="412"/>
      <c r="Q20" s="413"/>
      <c r="R20" s="413"/>
      <c r="S20" s="413"/>
      <c r="T20" s="414"/>
      <c r="U20" s="415">
        <f t="shared" si="0"/>
        <v>0</v>
      </c>
    </row>
    <row r="21" spans="2:21" ht="21.75" customHeight="1" outlineLevel="1" x14ac:dyDescent="0.45">
      <c r="B21" s="688"/>
      <c r="C21" s="691"/>
      <c r="D21" s="50"/>
      <c r="E21" s="51"/>
      <c r="F21" s="51"/>
      <c r="G21" s="51"/>
      <c r="H21" s="406"/>
      <c r="I21" s="407" t="s">
        <v>38</v>
      </c>
      <c r="J21" s="411"/>
      <c r="K21" s="412"/>
      <c r="L21" s="413"/>
      <c r="M21" s="413"/>
      <c r="N21" s="413"/>
      <c r="O21" s="414"/>
      <c r="P21" s="412"/>
      <c r="Q21" s="413"/>
      <c r="R21" s="413"/>
      <c r="S21" s="413"/>
      <c r="T21" s="414"/>
      <c r="U21" s="415">
        <f t="shared" si="0"/>
        <v>0</v>
      </c>
    </row>
    <row r="22" spans="2:21" ht="21.75" customHeight="1" outlineLevel="1" x14ac:dyDescent="0.45">
      <c r="B22" s="688"/>
      <c r="C22" s="691"/>
      <c r="D22" s="50"/>
      <c r="E22" s="51"/>
      <c r="F22" s="51"/>
      <c r="G22" s="51"/>
      <c r="H22" s="408"/>
      <c r="I22" s="407" t="s">
        <v>39</v>
      </c>
      <c r="J22" s="411"/>
      <c r="K22" s="412"/>
      <c r="L22" s="413"/>
      <c r="M22" s="413"/>
      <c r="N22" s="413"/>
      <c r="O22" s="414"/>
      <c r="P22" s="412"/>
      <c r="Q22" s="413"/>
      <c r="R22" s="413"/>
      <c r="S22" s="413"/>
      <c r="T22" s="414"/>
      <c r="U22" s="415">
        <f t="shared" si="0"/>
        <v>0</v>
      </c>
    </row>
    <row r="23" spans="2:21" ht="21.75" customHeight="1" x14ac:dyDescent="0.45">
      <c r="B23" s="688"/>
      <c r="C23" s="691"/>
      <c r="D23" s="50"/>
      <c r="E23" s="51"/>
      <c r="F23" s="51"/>
      <c r="G23" s="71"/>
      <c r="H23" s="416" t="s">
        <v>26</v>
      </c>
      <c r="I23" s="410"/>
      <c r="J23" s="417">
        <f>SUM(J13,J19)</f>
        <v>0</v>
      </c>
      <c r="K23" s="418">
        <f t="shared" ref="K23:T23" si="7">SUM(K13,K19)</f>
        <v>0</v>
      </c>
      <c r="L23" s="419">
        <f t="shared" si="7"/>
        <v>0</v>
      </c>
      <c r="M23" s="419">
        <f t="shared" si="7"/>
        <v>0</v>
      </c>
      <c r="N23" s="419">
        <f t="shared" si="7"/>
        <v>0</v>
      </c>
      <c r="O23" s="420">
        <f t="shared" si="7"/>
        <v>0</v>
      </c>
      <c r="P23" s="418">
        <f t="shared" si="7"/>
        <v>0</v>
      </c>
      <c r="Q23" s="419">
        <f t="shared" si="7"/>
        <v>0</v>
      </c>
      <c r="R23" s="419">
        <f t="shared" si="7"/>
        <v>0</v>
      </c>
      <c r="S23" s="419">
        <f t="shared" si="7"/>
        <v>0</v>
      </c>
      <c r="T23" s="420">
        <f t="shared" si="7"/>
        <v>0</v>
      </c>
      <c r="U23" s="421">
        <f t="shared" si="0"/>
        <v>0</v>
      </c>
    </row>
    <row r="24" spans="2:21" ht="21.75" customHeight="1" x14ac:dyDescent="0.45">
      <c r="B24" s="688"/>
      <c r="C24" s="691"/>
      <c r="D24" s="50"/>
      <c r="E24" s="51"/>
      <c r="F24" s="51"/>
      <c r="G24" s="77" t="s">
        <v>43</v>
      </c>
      <c r="H24" s="409" t="s">
        <v>44</v>
      </c>
      <c r="I24" s="410"/>
      <c r="J24" s="411" t="s">
        <v>45</v>
      </c>
      <c r="K24" s="412">
        <f t="shared" ref="K24:T24" si="8">SUM(K25:K28)</f>
        <v>0</v>
      </c>
      <c r="L24" s="413">
        <f t="shared" si="8"/>
        <v>0</v>
      </c>
      <c r="M24" s="413">
        <f t="shared" si="8"/>
        <v>0</v>
      </c>
      <c r="N24" s="413">
        <f t="shared" si="8"/>
        <v>0</v>
      </c>
      <c r="O24" s="414">
        <f t="shared" si="8"/>
        <v>0</v>
      </c>
      <c r="P24" s="412">
        <f t="shared" si="8"/>
        <v>0</v>
      </c>
      <c r="Q24" s="413">
        <f t="shared" si="8"/>
        <v>0</v>
      </c>
      <c r="R24" s="413">
        <f t="shared" si="8"/>
        <v>0</v>
      </c>
      <c r="S24" s="413">
        <f t="shared" si="8"/>
        <v>0</v>
      </c>
      <c r="T24" s="414">
        <f t="shared" si="8"/>
        <v>0</v>
      </c>
      <c r="U24" s="415">
        <f t="shared" si="0"/>
        <v>0</v>
      </c>
    </row>
    <row r="25" spans="2:21" ht="21.75" customHeight="1" outlineLevel="1" x14ac:dyDescent="0.45">
      <c r="B25" s="688"/>
      <c r="C25" s="691"/>
      <c r="D25" s="50"/>
      <c r="E25" s="51"/>
      <c r="F25" s="51"/>
      <c r="G25" s="51"/>
      <c r="H25" s="406"/>
      <c r="I25" s="407" t="s">
        <v>36</v>
      </c>
      <c r="J25" s="422"/>
      <c r="K25" s="423"/>
      <c r="L25" s="424"/>
      <c r="M25" s="424"/>
      <c r="N25" s="424"/>
      <c r="O25" s="425"/>
      <c r="P25" s="423"/>
      <c r="Q25" s="424"/>
      <c r="R25" s="424"/>
      <c r="S25" s="424"/>
      <c r="T25" s="425"/>
      <c r="U25" s="396">
        <f t="shared" si="0"/>
        <v>0</v>
      </c>
    </row>
    <row r="26" spans="2:21" ht="21.75" customHeight="1" outlineLevel="1" x14ac:dyDescent="0.45">
      <c r="B26" s="688"/>
      <c r="C26" s="691"/>
      <c r="D26" s="50"/>
      <c r="E26" s="51"/>
      <c r="F26" s="51"/>
      <c r="G26" s="51"/>
      <c r="H26" s="406"/>
      <c r="I26" s="407" t="s">
        <v>38</v>
      </c>
      <c r="J26" s="392"/>
      <c r="K26" s="393"/>
      <c r="L26" s="394"/>
      <c r="M26" s="394"/>
      <c r="N26" s="394"/>
      <c r="O26" s="395"/>
      <c r="P26" s="393"/>
      <c r="Q26" s="394"/>
      <c r="R26" s="394"/>
      <c r="S26" s="394"/>
      <c r="T26" s="395"/>
      <c r="U26" s="396">
        <f t="shared" si="0"/>
        <v>0</v>
      </c>
    </row>
    <row r="27" spans="2:21" ht="21.75" customHeight="1" outlineLevel="1" x14ac:dyDescent="0.45">
      <c r="B27" s="688"/>
      <c r="C27" s="691"/>
      <c r="D27" s="50"/>
      <c r="E27" s="51"/>
      <c r="F27" s="51"/>
      <c r="G27" s="51"/>
      <c r="H27" s="406"/>
      <c r="I27" s="407" t="s">
        <v>39</v>
      </c>
      <c r="J27" s="392"/>
      <c r="K27" s="393"/>
      <c r="L27" s="394"/>
      <c r="M27" s="394"/>
      <c r="N27" s="394"/>
      <c r="O27" s="395"/>
      <c r="P27" s="393"/>
      <c r="Q27" s="394"/>
      <c r="R27" s="394"/>
      <c r="S27" s="394"/>
      <c r="T27" s="395"/>
      <c r="U27" s="396">
        <f t="shared" si="0"/>
        <v>0</v>
      </c>
    </row>
    <row r="28" spans="2:21" ht="21.75" customHeight="1" outlineLevel="1" x14ac:dyDescent="0.45">
      <c r="B28" s="688"/>
      <c r="C28" s="691"/>
      <c r="D28" s="50"/>
      <c r="E28" s="51"/>
      <c r="F28" s="51"/>
      <c r="G28" s="51"/>
      <c r="H28" s="408"/>
      <c r="I28" s="407" t="s">
        <v>40</v>
      </c>
      <c r="J28" s="422"/>
      <c r="K28" s="423"/>
      <c r="L28" s="424"/>
      <c r="M28" s="424"/>
      <c r="N28" s="424"/>
      <c r="O28" s="425"/>
      <c r="P28" s="423"/>
      <c r="Q28" s="424"/>
      <c r="R28" s="424"/>
      <c r="S28" s="424"/>
      <c r="T28" s="425"/>
      <c r="U28" s="396">
        <f t="shared" si="0"/>
        <v>0</v>
      </c>
    </row>
    <row r="29" spans="2:21" ht="21.75" customHeight="1" x14ac:dyDescent="0.45">
      <c r="B29" s="688"/>
      <c r="C29" s="691"/>
      <c r="D29" s="50"/>
      <c r="E29" s="51"/>
      <c r="F29" s="51"/>
      <c r="G29" s="51"/>
      <c r="H29" s="409" t="s">
        <v>46</v>
      </c>
      <c r="I29" s="410"/>
      <c r="J29" s="411" t="s">
        <v>45</v>
      </c>
      <c r="K29" s="412">
        <f>SUM(K30:K32)</f>
        <v>0</v>
      </c>
      <c r="L29" s="413">
        <f t="shared" ref="L29:T29" si="9">SUM(L30:L32)</f>
        <v>0</v>
      </c>
      <c r="M29" s="413">
        <f t="shared" si="9"/>
        <v>0</v>
      </c>
      <c r="N29" s="413">
        <f t="shared" si="9"/>
        <v>0</v>
      </c>
      <c r="O29" s="414">
        <f t="shared" si="9"/>
        <v>0</v>
      </c>
      <c r="P29" s="412">
        <f t="shared" si="9"/>
        <v>0</v>
      </c>
      <c r="Q29" s="413">
        <f t="shared" si="9"/>
        <v>0</v>
      </c>
      <c r="R29" s="413">
        <f t="shared" si="9"/>
        <v>0</v>
      </c>
      <c r="S29" s="413">
        <f t="shared" si="9"/>
        <v>0</v>
      </c>
      <c r="T29" s="414">
        <f t="shared" si="9"/>
        <v>0</v>
      </c>
      <c r="U29" s="415">
        <f t="shared" si="0"/>
        <v>0</v>
      </c>
    </row>
    <row r="30" spans="2:21" ht="21.75" customHeight="1" outlineLevel="1" x14ac:dyDescent="0.45">
      <c r="B30" s="688"/>
      <c r="C30" s="691"/>
      <c r="D30" s="50"/>
      <c r="E30" s="51"/>
      <c r="F30" s="51"/>
      <c r="G30" s="51"/>
      <c r="H30" s="406"/>
      <c r="I30" s="407" t="s">
        <v>36</v>
      </c>
      <c r="J30" s="422"/>
      <c r="K30" s="423"/>
      <c r="L30" s="424"/>
      <c r="M30" s="424"/>
      <c r="N30" s="424"/>
      <c r="O30" s="425"/>
      <c r="P30" s="423"/>
      <c r="Q30" s="424"/>
      <c r="R30" s="424"/>
      <c r="S30" s="424"/>
      <c r="T30" s="425"/>
      <c r="U30" s="415">
        <f t="shared" si="0"/>
        <v>0</v>
      </c>
    </row>
    <row r="31" spans="2:21" ht="21.75" customHeight="1" outlineLevel="1" x14ac:dyDescent="0.45">
      <c r="B31" s="688"/>
      <c r="C31" s="691"/>
      <c r="D31" s="50"/>
      <c r="E31" s="51"/>
      <c r="F31" s="51"/>
      <c r="G31" s="51"/>
      <c r="H31" s="406"/>
      <c r="I31" s="407" t="s">
        <v>38</v>
      </c>
      <c r="J31" s="411"/>
      <c r="K31" s="412"/>
      <c r="L31" s="413"/>
      <c r="M31" s="413"/>
      <c r="N31" s="413"/>
      <c r="O31" s="414"/>
      <c r="P31" s="412"/>
      <c r="Q31" s="413"/>
      <c r="R31" s="413"/>
      <c r="S31" s="413"/>
      <c r="T31" s="414"/>
      <c r="U31" s="415">
        <f t="shared" si="0"/>
        <v>0</v>
      </c>
    </row>
    <row r="32" spans="2:21" ht="21.75" customHeight="1" outlineLevel="1" x14ac:dyDescent="0.45">
      <c r="B32" s="688"/>
      <c r="C32" s="691"/>
      <c r="D32" s="50"/>
      <c r="E32" s="51"/>
      <c r="F32" s="51"/>
      <c r="G32" s="51"/>
      <c r="H32" s="408"/>
      <c r="I32" s="407" t="s">
        <v>39</v>
      </c>
      <c r="J32" s="411"/>
      <c r="K32" s="412"/>
      <c r="L32" s="413"/>
      <c r="M32" s="413"/>
      <c r="N32" s="413"/>
      <c r="O32" s="414"/>
      <c r="P32" s="412"/>
      <c r="Q32" s="413"/>
      <c r="R32" s="413"/>
      <c r="S32" s="413"/>
      <c r="T32" s="414"/>
      <c r="U32" s="415">
        <f t="shared" si="0"/>
        <v>0</v>
      </c>
    </row>
    <row r="33" spans="2:21" ht="21.75" customHeight="1" x14ac:dyDescent="0.45">
      <c r="B33" s="688"/>
      <c r="C33" s="691"/>
      <c r="D33" s="50"/>
      <c r="E33" s="51"/>
      <c r="F33" s="51"/>
      <c r="G33" s="71"/>
      <c r="H33" s="416" t="s">
        <v>26</v>
      </c>
      <c r="I33" s="410"/>
      <c r="J33" s="417">
        <f>SUM(J24,J29)</f>
        <v>0</v>
      </c>
      <c r="K33" s="418">
        <f t="shared" ref="K33:T33" si="10">SUM(K24,K29)</f>
        <v>0</v>
      </c>
      <c r="L33" s="419">
        <f t="shared" si="10"/>
        <v>0</v>
      </c>
      <c r="M33" s="419">
        <f t="shared" si="10"/>
        <v>0</v>
      </c>
      <c r="N33" s="419">
        <f t="shared" si="10"/>
        <v>0</v>
      </c>
      <c r="O33" s="420">
        <f t="shared" si="10"/>
        <v>0</v>
      </c>
      <c r="P33" s="418">
        <f t="shared" si="10"/>
        <v>0</v>
      </c>
      <c r="Q33" s="419">
        <f t="shared" si="10"/>
        <v>0</v>
      </c>
      <c r="R33" s="419">
        <f t="shared" si="10"/>
        <v>0</v>
      </c>
      <c r="S33" s="419">
        <f t="shared" si="10"/>
        <v>0</v>
      </c>
      <c r="T33" s="420">
        <f t="shared" si="10"/>
        <v>0</v>
      </c>
      <c r="U33" s="421">
        <f t="shared" si="0"/>
        <v>0</v>
      </c>
    </row>
    <row r="34" spans="2:21" ht="21.75" customHeight="1" x14ac:dyDescent="0.45">
      <c r="B34" s="688"/>
      <c r="C34" s="691"/>
      <c r="D34" s="50"/>
      <c r="E34" s="51"/>
      <c r="F34" s="51"/>
      <c r="G34" s="77" t="s">
        <v>49</v>
      </c>
      <c r="H34" s="409" t="s">
        <v>50</v>
      </c>
      <c r="I34" s="410"/>
      <c r="J34" s="411">
        <f>SUM(J35:J37)</f>
        <v>0</v>
      </c>
      <c r="K34" s="412">
        <f t="shared" ref="K34:T34" si="11">SUM(K35:K37)</f>
        <v>0</v>
      </c>
      <c r="L34" s="413">
        <f t="shared" si="11"/>
        <v>0</v>
      </c>
      <c r="M34" s="413">
        <f t="shared" si="11"/>
        <v>0</v>
      </c>
      <c r="N34" s="413">
        <f t="shared" si="11"/>
        <v>0</v>
      </c>
      <c r="O34" s="414">
        <f t="shared" si="11"/>
        <v>0</v>
      </c>
      <c r="P34" s="412">
        <f t="shared" si="11"/>
        <v>0</v>
      </c>
      <c r="Q34" s="413">
        <f t="shared" si="11"/>
        <v>0</v>
      </c>
      <c r="R34" s="413">
        <f t="shared" si="11"/>
        <v>0</v>
      </c>
      <c r="S34" s="413">
        <f t="shared" si="11"/>
        <v>0</v>
      </c>
      <c r="T34" s="414">
        <f t="shared" si="11"/>
        <v>0</v>
      </c>
      <c r="U34" s="415">
        <f t="shared" si="0"/>
        <v>0</v>
      </c>
    </row>
    <row r="35" spans="2:21" ht="21.75" customHeight="1" outlineLevel="1" x14ac:dyDescent="0.45">
      <c r="B35" s="688"/>
      <c r="C35" s="691"/>
      <c r="D35" s="50"/>
      <c r="E35" s="51"/>
      <c r="F35" s="51"/>
      <c r="G35" s="51"/>
      <c r="H35" s="406"/>
      <c r="I35" s="407" t="s">
        <v>36</v>
      </c>
      <c r="J35" s="392"/>
      <c r="K35" s="393"/>
      <c r="L35" s="394"/>
      <c r="M35" s="394"/>
      <c r="N35" s="394"/>
      <c r="O35" s="395"/>
      <c r="P35" s="393"/>
      <c r="Q35" s="394"/>
      <c r="R35" s="394"/>
      <c r="S35" s="394"/>
      <c r="T35" s="395"/>
      <c r="U35" s="396">
        <f t="shared" si="0"/>
        <v>0</v>
      </c>
    </row>
    <row r="36" spans="2:21" ht="21.75" customHeight="1" outlineLevel="1" x14ac:dyDescent="0.45">
      <c r="B36" s="688"/>
      <c r="C36" s="691"/>
      <c r="D36" s="50"/>
      <c r="E36" s="51"/>
      <c r="F36" s="51"/>
      <c r="G36" s="51"/>
      <c r="H36" s="406"/>
      <c r="I36" s="407" t="s">
        <v>38</v>
      </c>
      <c r="J36" s="392"/>
      <c r="K36" s="393"/>
      <c r="L36" s="394"/>
      <c r="M36" s="394"/>
      <c r="N36" s="394"/>
      <c r="O36" s="395"/>
      <c r="P36" s="393"/>
      <c r="Q36" s="394"/>
      <c r="R36" s="394"/>
      <c r="S36" s="394"/>
      <c r="T36" s="395"/>
      <c r="U36" s="396">
        <f t="shared" si="0"/>
        <v>0</v>
      </c>
    </row>
    <row r="37" spans="2:21" ht="21.75" customHeight="1" outlineLevel="1" x14ac:dyDescent="0.45">
      <c r="B37" s="688"/>
      <c r="C37" s="691"/>
      <c r="D37" s="50"/>
      <c r="E37" s="51"/>
      <c r="F37" s="51"/>
      <c r="G37" s="51"/>
      <c r="H37" s="406"/>
      <c r="I37" s="407" t="s">
        <v>39</v>
      </c>
      <c r="J37" s="392"/>
      <c r="K37" s="393"/>
      <c r="L37" s="394"/>
      <c r="M37" s="394"/>
      <c r="N37" s="394"/>
      <c r="O37" s="395"/>
      <c r="P37" s="393"/>
      <c r="Q37" s="394"/>
      <c r="R37" s="394"/>
      <c r="S37" s="394"/>
      <c r="T37" s="395"/>
      <c r="U37" s="396">
        <f t="shared" si="0"/>
        <v>0</v>
      </c>
    </row>
    <row r="38" spans="2:21" ht="21.75" customHeight="1" outlineLevel="1" x14ac:dyDescent="0.45">
      <c r="B38" s="688"/>
      <c r="C38" s="691"/>
      <c r="D38" s="50"/>
      <c r="E38" s="51"/>
      <c r="F38" s="51"/>
      <c r="G38" s="51"/>
      <c r="H38" s="408"/>
      <c r="I38" s="407" t="s">
        <v>40</v>
      </c>
      <c r="J38" s="422"/>
      <c r="K38" s="423"/>
      <c r="L38" s="424"/>
      <c r="M38" s="424"/>
      <c r="N38" s="424"/>
      <c r="O38" s="425"/>
      <c r="P38" s="423"/>
      <c r="Q38" s="424"/>
      <c r="R38" s="424"/>
      <c r="S38" s="424"/>
      <c r="T38" s="425"/>
      <c r="U38" s="396">
        <f t="shared" si="0"/>
        <v>0</v>
      </c>
    </row>
    <row r="39" spans="2:21" ht="21.75" customHeight="1" x14ac:dyDescent="0.45">
      <c r="B39" s="688"/>
      <c r="C39" s="691"/>
      <c r="D39" s="50"/>
      <c r="E39" s="51"/>
      <c r="F39" s="51"/>
      <c r="G39" s="51"/>
      <c r="H39" s="409" t="s">
        <v>51</v>
      </c>
      <c r="I39" s="410"/>
      <c r="J39" s="411">
        <f>SUM(J40:J42)</f>
        <v>0</v>
      </c>
      <c r="K39" s="412">
        <f t="shared" ref="K39:T39" si="12">SUM(K40:K42)</f>
        <v>0</v>
      </c>
      <c r="L39" s="413">
        <f t="shared" si="12"/>
        <v>0</v>
      </c>
      <c r="M39" s="413">
        <f t="shared" si="12"/>
        <v>0</v>
      </c>
      <c r="N39" s="413">
        <f t="shared" si="12"/>
        <v>0</v>
      </c>
      <c r="O39" s="414">
        <f t="shared" si="12"/>
        <v>0</v>
      </c>
      <c r="P39" s="412">
        <f t="shared" si="12"/>
        <v>0</v>
      </c>
      <c r="Q39" s="413">
        <f t="shared" si="12"/>
        <v>0</v>
      </c>
      <c r="R39" s="413">
        <f t="shared" si="12"/>
        <v>0</v>
      </c>
      <c r="S39" s="413">
        <f t="shared" si="12"/>
        <v>0</v>
      </c>
      <c r="T39" s="414">
        <f t="shared" si="12"/>
        <v>0</v>
      </c>
      <c r="U39" s="415">
        <f t="shared" si="0"/>
        <v>0</v>
      </c>
    </row>
    <row r="40" spans="2:21" ht="21.75" customHeight="1" outlineLevel="1" x14ac:dyDescent="0.45">
      <c r="B40" s="688"/>
      <c r="C40" s="691"/>
      <c r="D40" s="50"/>
      <c r="E40" s="51"/>
      <c r="F40" s="51"/>
      <c r="G40" s="51"/>
      <c r="H40" s="406"/>
      <c r="I40" s="407" t="s">
        <v>36</v>
      </c>
      <c r="J40" s="422"/>
      <c r="K40" s="423"/>
      <c r="L40" s="424"/>
      <c r="M40" s="424"/>
      <c r="N40" s="424"/>
      <c r="O40" s="425"/>
      <c r="P40" s="423"/>
      <c r="Q40" s="424"/>
      <c r="R40" s="424"/>
      <c r="S40" s="424"/>
      <c r="T40" s="425"/>
      <c r="U40" s="415">
        <f t="shared" si="0"/>
        <v>0</v>
      </c>
    </row>
    <row r="41" spans="2:21" ht="21.75" customHeight="1" outlineLevel="1" x14ac:dyDescent="0.45">
      <c r="B41" s="688"/>
      <c r="C41" s="691"/>
      <c r="D41" s="50"/>
      <c r="E41" s="51"/>
      <c r="F41" s="51"/>
      <c r="G41" s="51"/>
      <c r="H41" s="406"/>
      <c r="I41" s="407" t="s">
        <v>38</v>
      </c>
      <c r="J41" s="411"/>
      <c r="K41" s="412"/>
      <c r="L41" s="413"/>
      <c r="M41" s="413"/>
      <c r="N41" s="413"/>
      <c r="O41" s="414"/>
      <c r="P41" s="412"/>
      <c r="Q41" s="413"/>
      <c r="R41" s="413"/>
      <c r="S41" s="413"/>
      <c r="T41" s="414"/>
      <c r="U41" s="415">
        <f t="shared" si="0"/>
        <v>0</v>
      </c>
    </row>
    <row r="42" spans="2:21" ht="21.75" customHeight="1" outlineLevel="1" x14ac:dyDescent="0.45">
      <c r="B42" s="688"/>
      <c r="C42" s="691"/>
      <c r="D42" s="50"/>
      <c r="E42" s="51"/>
      <c r="F42" s="51"/>
      <c r="G42" s="51"/>
      <c r="H42" s="408"/>
      <c r="I42" s="407" t="s">
        <v>39</v>
      </c>
      <c r="J42" s="411"/>
      <c r="K42" s="412"/>
      <c r="L42" s="413"/>
      <c r="M42" s="413"/>
      <c r="N42" s="413"/>
      <c r="O42" s="414"/>
      <c r="P42" s="412"/>
      <c r="Q42" s="413"/>
      <c r="R42" s="413"/>
      <c r="S42" s="413"/>
      <c r="T42" s="414"/>
      <c r="U42" s="415">
        <f t="shared" si="0"/>
        <v>0</v>
      </c>
    </row>
    <row r="43" spans="2:21" ht="21.75" customHeight="1" x14ac:dyDescent="0.45">
      <c r="B43" s="688"/>
      <c r="C43" s="691"/>
      <c r="D43" s="50"/>
      <c r="E43" s="51"/>
      <c r="F43" s="51"/>
      <c r="G43" s="71"/>
      <c r="H43" s="416" t="s">
        <v>26</v>
      </c>
      <c r="I43" s="410"/>
      <c r="J43" s="417">
        <f>SUM(J34,J39)</f>
        <v>0</v>
      </c>
      <c r="K43" s="418">
        <f t="shared" ref="K43:T43" si="13">SUM(K34,K39)</f>
        <v>0</v>
      </c>
      <c r="L43" s="419">
        <f t="shared" si="13"/>
        <v>0</v>
      </c>
      <c r="M43" s="419">
        <f t="shared" si="13"/>
        <v>0</v>
      </c>
      <c r="N43" s="419">
        <f t="shared" si="13"/>
        <v>0</v>
      </c>
      <c r="O43" s="420">
        <f t="shared" si="13"/>
        <v>0</v>
      </c>
      <c r="P43" s="418">
        <f t="shared" si="13"/>
        <v>0</v>
      </c>
      <c r="Q43" s="419">
        <f t="shared" si="13"/>
        <v>0</v>
      </c>
      <c r="R43" s="419">
        <f t="shared" si="13"/>
        <v>0</v>
      </c>
      <c r="S43" s="419">
        <f t="shared" si="13"/>
        <v>0</v>
      </c>
      <c r="T43" s="420">
        <f t="shared" si="13"/>
        <v>0</v>
      </c>
      <c r="U43" s="421">
        <f t="shared" si="0"/>
        <v>0</v>
      </c>
    </row>
    <row r="44" spans="2:21" ht="21.75" customHeight="1" x14ac:dyDescent="0.45">
      <c r="B44" s="688"/>
      <c r="C44" s="691"/>
      <c r="D44" s="50"/>
      <c r="E44" s="71"/>
      <c r="F44" s="71"/>
      <c r="G44" s="88" t="s">
        <v>18</v>
      </c>
      <c r="H44" s="426"/>
      <c r="I44" s="427"/>
      <c r="J44" s="417">
        <f>SUM(J23,J33,J43)</f>
        <v>0</v>
      </c>
      <c r="K44" s="418">
        <f t="shared" ref="K44:T44" si="14">SUM(K23,K33,K43)</f>
        <v>0</v>
      </c>
      <c r="L44" s="419">
        <f t="shared" si="14"/>
        <v>0</v>
      </c>
      <c r="M44" s="419">
        <f t="shared" si="14"/>
        <v>0</v>
      </c>
      <c r="N44" s="419">
        <f t="shared" si="14"/>
        <v>0</v>
      </c>
      <c r="O44" s="420">
        <f t="shared" si="14"/>
        <v>0</v>
      </c>
      <c r="P44" s="418">
        <f t="shared" si="14"/>
        <v>0</v>
      </c>
      <c r="Q44" s="419">
        <f t="shared" si="14"/>
        <v>0</v>
      </c>
      <c r="R44" s="419">
        <f t="shared" si="14"/>
        <v>0</v>
      </c>
      <c r="S44" s="419">
        <f t="shared" si="14"/>
        <v>0</v>
      </c>
      <c r="T44" s="420">
        <f t="shared" si="14"/>
        <v>0</v>
      </c>
      <c r="U44" s="421">
        <f t="shared" si="0"/>
        <v>0</v>
      </c>
    </row>
    <row r="45" spans="2:21" ht="21.75" customHeight="1" x14ac:dyDescent="0.45">
      <c r="B45" s="688"/>
      <c r="C45" s="691"/>
      <c r="D45" s="50"/>
      <c r="E45" s="77" t="s">
        <v>53</v>
      </c>
      <c r="F45" s="77" t="s">
        <v>54</v>
      </c>
      <c r="G45" s="77" t="s">
        <v>34</v>
      </c>
      <c r="H45" s="409" t="s">
        <v>35</v>
      </c>
      <c r="I45" s="410"/>
      <c r="J45" s="428">
        <f>SUM(J46:J49)</f>
        <v>0</v>
      </c>
      <c r="K45" s="429">
        <f t="shared" ref="K45:T45" si="15">SUM(K46:K49)</f>
        <v>14939000</v>
      </c>
      <c r="L45" s="430">
        <f t="shared" si="15"/>
        <v>14939000</v>
      </c>
      <c r="M45" s="430">
        <f t="shared" si="15"/>
        <v>17059000</v>
      </c>
      <c r="N45" s="430">
        <f t="shared" si="15"/>
        <v>14939000</v>
      </c>
      <c r="O45" s="431">
        <f t="shared" si="15"/>
        <v>14939000</v>
      </c>
      <c r="P45" s="429">
        <f t="shared" si="15"/>
        <v>21059000</v>
      </c>
      <c r="Q45" s="430">
        <f t="shared" si="15"/>
        <v>18939000</v>
      </c>
      <c r="R45" s="430">
        <f t="shared" si="15"/>
        <v>18939000</v>
      </c>
      <c r="S45" s="430">
        <f t="shared" si="15"/>
        <v>21059000</v>
      </c>
      <c r="T45" s="431">
        <f t="shared" si="15"/>
        <v>14939000</v>
      </c>
      <c r="U45" s="432">
        <f t="shared" si="0"/>
        <v>171750000</v>
      </c>
    </row>
    <row r="46" spans="2:21" ht="21.75" customHeight="1" outlineLevel="1" x14ac:dyDescent="0.45">
      <c r="B46" s="688"/>
      <c r="C46" s="691"/>
      <c r="D46" s="50"/>
      <c r="E46" s="51"/>
      <c r="F46" s="51"/>
      <c r="G46" s="51"/>
      <c r="H46" s="406"/>
      <c r="I46" s="407" t="s">
        <v>36</v>
      </c>
      <c r="J46" s="433"/>
      <c r="K46" s="434"/>
      <c r="L46" s="435"/>
      <c r="M46" s="435"/>
      <c r="N46" s="435"/>
      <c r="O46" s="436"/>
      <c r="P46" s="434"/>
      <c r="Q46" s="435"/>
      <c r="R46" s="435"/>
      <c r="S46" s="435"/>
      <c r="T46" s="436"/>
      <c r="U46" s="437">
        <f t="shared" si="0"/>
        <v>0</v>
      </c>
    </row>
    <row r="47" spans="2:21" ht="21.75" customHeight="1" outlineLevel="1" x14ac:dyDescent="0.45">
      <c r="B47" s="688"/>
      <c r="C47" s="691"/>
      <c r="D47" s="50"/>
      <c r="E47" s="51"/>
      <c r="F47" s="51"/>
      <c r="G47" s="51"/>
      <c r="H47" s="406"/>
      <c r="I47" s="407" t="s">
        <v>38</v>
      </c>
      <c r="J47" s="433"/>
      <c r="K47" s="438">
        <v>3597000</v>
      </c>
      <c r="L47" s="439">
        <v>3597000</v>
      </c>
      <c r="M47" s="439">
        <v>5717000</v>
      </c>
      <c r="N47" s="439">
        <v>3597000</v>
      </c>
      <c r="O47" s="440">
        <v>3597000</v>
      </c>
      <c r="P47" s="438">
        <v>9717000</v>
      </c>
      <c r="Q47" s="439">
        <v>7597000</v>
      </c>
      <c r="R47" s="439">
        <v>7597000</v>
      </c>
      <c r="S47" s="439">
        <v>9717000</v>
      </c>
      <c r="T47" s="440">
        <v>3597000</v>
      </c>
      <c r="U47" s="437">
        <f t="shared" si="0"/>
        <v>58330000</v>
      </c>
    </row>
    <row r="48" spans="2:21" ht="21.75" customHeight="1" outlineLevel="1" x14ac:dyDescent="0.45">
      <c r="B48" s="688"/>
      <c r="C48" s="691"/>
      <c r="D48" s="50"/>
      <c r="E48" s="51"/>
      <c r="F48" s="51"/>
      <c r="G48" s="51"/>
      <c r="H48" s="406"/>
      <c r="I48" s="407" t="s">
        <v>55</v>
      </c>
      <c r="J48" s="433"/>
      <c r="K48" s="438">
        <v>10040000</v>
      </c>
      <c r="L48" s="439">
        <f>K48</f>
        <v>10040000</v>
      </c>
      <c r="M48" s="439">
        <f t="shared" ref="M48:T48" si="16">L48</f>
        <v>10040000</v>
      </c>
      <c r="N48" s="439">
        <f t="shared" si="16"/>
        <v>10040000</v>
      </c>
      <c r="O48" s="440">
        <f t="shared" si="16"/>
        <v>10040000</v>
      </c>
      <c r="P48" s="438">
        <f t="shared" si="16"/>
        <v>10040000</v>
      </c>
      <c r="Q48" s="439">
        <f t="shared" si="16"/>
        <v>10040000</v>
      </c>
      <c r="R48" s="439">
        <f t="shared" si="16"/>
        <v>10040000</v>
      </c>
      <c r="S48" s="439">
        <f t="shared" si="16"/>
        <v>10040000</v>
      </c>
      <c r="T48" s="440">
        <f t="shared" si="16"/>
        <v>10040000</v>
      </c>
      <c r="U48" s="437">
        <f t="shared" si="0"/>
        <v>100400000</v>
      </c>
    </row>
    <row r="49" spans="2:21" ht="21.75" customHeight="1" outlineLevel="1" x14ac:dyDescent="0.45">
      <c r="B49" s="688"/>
      <c r="C49" s="691"/>
      <c r="D49" s="50"/>
      <c r="E49" s="51"/>
      <c r="F49" s="51"/>
      <c r="G49" s="51"/>
      <c r="H49" s="408"/>
      <c r="I49" s="407" t="s">
        <v>40</v>
      </c>
      <c r="J49" s="428"/>
      <c r="K49" s="438">
        <v>1302000</v>
      </c>
      <c r="L49" s="430">
        <v>1302000</v>
      </c>
      <c r="M49" s="430">
        <v>1302000</v>
      </c>
      <c r="N49" s="430">
        <v>1302000</v>
      </c>
      <c r="O49" s="431">
        <v>1302000</v>
      </c>
      <c r="P49" s="429">
        <v>1302000</v>
      </c>
      <c r="Q49" s="430">
        <v>1302000</v>
      </c>
      <c r="R49" s="430">
        <v>1302000</v>
      </c>
      <c r="S49" s="430">
        <v>1302000</v>
      </c>
      <c r="T49" s="431">
        <v>1302000</v>
      </c>
      <c r="U49" s="437">
        <f t="shared" si="0"/>
        <v>13020000</v>
      </c>
    </row>
    <row r="50" spans="2:21" ht="21.75" customHeight="1" x14ac:dyDescent="0.45">
      <c r="B50" s="688"/>
      <c r="C50" s="691"/>
      <c r="D50" s="50"/>
      <c r="E50" s="51"/>
      <c r="F50" s="51"/>
      <c r="G50" s="51"/>
      <c r="H50" s="409" t="s">
        <v>41</v>
      </c>
      <c r="I50" s="410"/>
      <c r="J50" s="428">
        <f>SUM(J51:J52)</f>
        <v>0</v>
      </c>
      <c r="K50" s="429">
        <f>SUM(K51:K52)</f>
        <v>14696000</v>
      </c>
      <c r="L50" s="430">
        <f t="shared" ref="L50:T50" si="17">SUM(L51:L52)</f>
        <v>14696000</v>
      </c>
      <c r="M50" s="430">
        <f t="shared" si="17"/>
        <v>14696000</v>
      </c>
      <c r="N50" s="430">
        <f t="shared" si="17"/>
        <v>14696000</v>
      </c>
      <c r="O50" s="431">
        <f t="shared" si="17"/>
        <v>14696000</v>
      </c>
      <c r="P50" s="429">
        <f t="shared" si="17"/>
        <v>14696000</v>
      </c>
      <c r="Q50" s="430">
        <f t="shared" si="17"/>
        <v>14696000</v>
      </c>
      <c r="R50" s="430">
        <f t="shared" si="17"/>
        <v>14696000</v>
      </c>
      <c r="S50" s="430">
        <f t="shared" si="17"/>
        <v>14696000</v>
      </c>
      <c r="T50" s="431">
        <f t="shared" si="17"/>
        <v>14696000</v>
      </c>
      <c r="U50" s="432">
        <f t="shared" si="0"/>
        <v>146960000</v>
      </c>
    </row>
    <row r="51" spans="2:21" ht="21.75" customHeight="1" outlineLevel="1" x14ac:dyDescent="0.45">
      <c r="B51" s="688"/>
      <c r="C51" s="691"/>
      <c r="D51" s="50"/>
      <c r="E51" s="51"/>
      <c r="F51" s="51"/>
      <c r="G51" s="51"/>
      <c r="H51" s="406"/>
      <c r="I51" s="407" t="s">
        <v>38</v>
      </c>
      <c r="J51" s="433"/>
      <c r="K51" s="438">
        <v>5096000</v>
      </c>
      <c r="L51" s="439">
        <v>5096000</v>
      </c>
      <c r="M51" s="439">
        <v>5096000</v>
      </c>
      <c r="N51" s="439">
        <v>5096000</v>
      </c>
      <c r="O51" s="440">
        <v>5096000</v>
      </c>
      <c r="P51" s="438">
        <v>5096000</v>
      </c>
      <c r="Q51" s="439">
        <v>5096000</v>
      </c>
      <c r="R51" s="439">
        <v>5096000</v>
      </c>
      <c r="S51" s="439">
        <v>5096000</v>
      </c>
      <c r="T51" s="440">
        <v>5096000</v>
      </c>
      <c r="U51" s="437">
        <f t="shared" si="0"/>
        <v>50960000</v>
      </c>
    </row>
    <row r="52" spans="2:21" ht="21.75" customHeight="1" outlineLevel="1" x14ac:dyDescent="0.45">
      <c r="B52" s="688"/>
      <c r="C52" s="691"/>
      <c r="D52" s="50"/>
      <c r="E52" s="51"/>
      <c r="F52" s="51"/>
      <c r="G52" s="51"/>
      <c r="H52" s="406"/>
      <c r="I52" s="407" t="s">
        <v>55</v>
      </c>
      <c r="J52" s="433"/>
      <c r="K52" s="438">
        <v>9600000</v>
      </c>
      <c r="L52" s="439">
        <v>9600000</v>
      </c>
      <c r="M52" s="439">
        <v>9600000</v>
      </c>
      <c r="N52" s="439">
        <v>9600000</v>
      </c>
      <c r="O52" s="440">
        <v>9600000</v>
      </c>
      <c r="P52" s="438">
        <v>9600000</v>
      </c>
      <c r="Q52" s="439">
        <v>9600000</v>
      </c>
      <c r="R52" s="439">
        <v>9600000</v>
      </c>
      <c r="S52" s="439">
        <v>9600000</v>
      </c>
      <c r="T52" s="440">
        <v>9600000</v>
      </c>
      <c r="U52" s="437">
        <f t="shared" si="0"/>
        <v>96000000</v>
      </c>
    </row>
    <row r="53" spans="2:21" ht="21.75" customHeight="1" x14ac:dyDescent="0.45">
      <c r="B53" s="688"/>
      <c r="C53" s="691"/>
      <c r="D53" s="50"/>
      <c r="E53" s="51"/>
      <c r="F53" s="51"/>
      <c r="G53" s="71"/>
      <c r="H53" s="416" t="s">
        <v>26</v>
      </c>
      <c r="I53" s="410"/>
      <c r="J53" s="417">
        <f>SUM(J45,J50)</f>
        <v>0</v>
      </c>
      <c r="K53" s="418">
        <f>SUM(K45,K50)</f>
        <v>29635000</v>
      </c>
      <c r="L53" s="419">
        <f>SUM(L45,L50)</f>
        <v>29635000</v>
      </c>
      <c r="M53" s="419">
        <f>SUM(M45,M50)</f>
        <v>31755000</v>
      </c>
      <c r="N53" s="419">
        <f>SUM(N45,N50)</f>
        <v>29635000</v>
      </c>
      <c r="O53" s="420">
        <f>SUM(O45,O50)</f>
        <v>29635000</v>
      </c>
      <c r="P53" s="418">
        <f>SUM(P45,P50)</f>
        <v>35755000</v>
      </c>
      <c r="Q53" s="419">
        <f>SUM(Q45,Q50)</f>
        <v>33635000</v>
      </c>
      <c r="R53" s="419">
        <f>SUM(R45,R50)</f>
        <v>33635000</v>
      </c>
      <c r="S53" s="419">
        <f>SUM(S45,S50)</f>
        <v>35755000</v>
      </c>
      <c r="T53" s="420">
        <f>SUM(T45,T50)</f>
        <v>29635000</v>
      </c>
      <c r="U53" s="421">
        <f t="shared" si="0"/>
        <v>318710000</v>
      </c>
    </row>
    <row r="54" spans="2:21" ht="21.75" customHeight="1" x14ac:dyDescent="0.45">
      <c r="B54" s="688"/>
      <c r="C54" s="691"/>
      <c r="D54" s="50"/>
      <c r="E54" s="51"/>
      <c r="F54" s="51"/>
      <c r="G54" s="77" t="s">
        <v>43</v>
      </c>
      <c r="H54" s="409" t="s">
        <v>44</v>
      </c>
      <c r="I54" s="410"/>
      <c r="J54" s="428" t="s">
        <v>45</v>
      </c>
      <c r="K54" s="429">
        <f>SUM(K55:K58)</f>
        <v>14638000</v>
      </c>
      <c r="L54" s="430">
        <f t="shared" ref="L54:T54" si="18">SUM(L55:L58)</f>
        <v>14638000</v>
      </c>
      <c r="M54" s="430">
        <f t="shared" si="18"/>
        <v>14638000</v>
      </c>
      <c r="N54" s="430">
        <f t="shared" si="18"/>
        <v>14638000</v>
      </c>
      <c r="O54" s="431">
        <f t="shared" si="18"/>
        <v>14638000</v>
      </c>
      <c r="P54" s="429">
        <f t="shared" si="18"/>
        <v>14638000</v>
      </c>
      <c r="Q54" s="430">
        <f t="shared" si="18"/>
        <v>14638000</v>
      </c>
      <c r="R54" s="430">
        <f t="shared" si="18"/>
        <v>14638000</v>
      </c>
      <c r="S54" s="430">
        <f t="shared" si="18"/>
        <v>14638000</v>
      </c>
      <c r="T54" s="431">
        <f t="shared" si="18"/>
        <v>14638000</v>
      </c>
      <c r="U54" s="432">
        <f t="shared" si="0"/>
        <v>146380000</v>
      </c>
    </row>
    <row r="55" spans="2:21" ht="21.75" customHeight="1" outlineLevel="1" x14ac:dyDescent="0.45">
      <c r="B55" s="688"/>
      <c r="C55" s="691"/>
      <c r="D55" s="50"/>
      <c r="E55" s="51"/>
      <c r="F55" s="51"/>
      <c r="G55" s="51"/>
      <c r="H55" s="406"/>
      <c r="I55" s="407" t="s">
        <v>36</v>
      </c>
      <c r="J55" s="433"/>
      <c r="K55" s="434"/>
      <c r="L55" s="435"/>
      <c r="M55" s="435"/>
      <c r="N55" s="435"/>
      <c r="O55" s="436"/>
      <c r="P55" s="434"/>
      <c r="Q55" s="435"/>
      <c r="R55" s="435"/>
      <c r="S55" s="435"/>
      <c r="T55" s="436"/>
      <c r="U55" s="437">
        <f t="shared" si="0"/>
        <v>0</v>
      </c>
    </row>
    <row r="56" spans="2:21" ht="21.75" customHeight="1" outlineLevel="1" x14ac:dyDescent="0.45">
      <c r="B56" s="688"/>
      <c r="C56" s="691"/>
      <c r="D56" s="50"/>
      <c r="E56" s="51"/>
      <c r="F56" s="51"/>
      <c r="G56" s="51"/>
      <c r="H56" s="406"/>
      <c r="I56" s="407" t="s">
        <v>38</v>
      </c>
      <c r="J56" s="433"/>
      <c r="K56" s="438">
        <v>2638000</v>
      </c>
      <c r="L56" s="439">
        <v>2638000</v>
      </c>
      <c r="M56" s="439">
        <v>2638000</v>
      </c>
      <c r="N56" s="439">
        <v>2638000</v>
      </c>
      <c r="O56" s="440">
        <v>2638000</v>
      </c>
      <c r="P56" s="438">
        <v>2638000</v>
      </c>
      <c r="Q56" s="439">
        <v>2638000</v>
      </c>
      <c r="R56" s="439">
        <v>2638000</v>
      </c>
      <c r="S56" s="439">
        <v>2638000</v>
      </c>
      <c r="T56" s="440">
        <v>2638000</v>
      </c>
      <c r="U56" s="437">
        <f t="shared" si="0"/>
        <v>26380000</v>
      </c>
    </row>
    <row r="57" spans="2:21" ht="21.75" customHeight="1" outlineLevel="1" x14ac:dyDescent="0.45">
      <c r="B57" s="688"/>
      <c r="C57" s="691"/>
      <c r="D57" s="50"/>
      <c r="E57" s="51"/>
      <c r="F57" s="51"/>
      <c r="G57" s="51"/>
      <c r="H57" s="406"/>
      <c r="I57" s="407" t="s">
        <v>55</v>
      </c>
      <c r="J57" s="433"/>
      <c r="K57" s="438">
        <v>12000000</v>
      </c>
      <c r="L57" s="439">
        <v>12000000</v>
      </c>
      <c r="M57" s="439">
        <v>12000000</v>
      </c>
      <c r="N57" s="439">
        <v>12000000</v>
      </c>
      <c r="O57" s="440">
        <v>12000000</v>
      </c>
      <c r="P57" s="438">
        <v>12000000</v>
      </c>
      <c r="Q57" s="439">
        <v>12000000</v>
      </c>
      <c r="R57" s="439">
        <v>12000000</v>
      </c>
      <c r="S57" s="439">
        <v>12000000</v>
      </c>
      <c r="T57" s="440">
        <v>12000000</v>
      </c>
      <c r="U57" s="437">
        <f t="shared" si="0"/>
        <v>120000000</v>
      </c>
    </row>
    <row r="58" spans="2:21" ht="21.75" customHeight="1" outlineLevel="1" x14ac:dyDescent="0.45">
      <c r="B58" s="688"/>
      <c r="C58" s="691"/>
      <c r="D58" s="50"/>
      <c r="E58" s="51"/>
      <c r="F58" s="51"/>
      <c r="G58" s="51"/>
      <c r="H58" s="408"/>
      <c r="I58" s="407" t="s">
        <v>40</v>
      </c>
      <c r="J58" s="428"/>
      <c r="K58" s="434"/>
      <c r="L58" s="435"/>
      <c r="M58" s="435"/>
      <c r="N58" s="435"/>
      <c r="O58" s="436"/>
      <c r="P58" s="434"/>
      <c r="Q58" s="435"/>
      <c r="R58" s="435"/>
      <c r="S58" s="435"/>
      <c r="T58" s="436"/>
      <c r="U58" s="437">
        <f t="shared" si="0"/>
        <v>0</v>
      </c>
    </row>
    <row r="59" spans="2:21" ht="21.75" customHeight="1" x14ac:dyDescent="0.45">
      <c r="B59" s="688"/>
      <c r="C59" s="691"/>
      <c r="D59" s="50"/>
      <c r="E59" s="51"/>
      <c r="F59" s="51"/>
      <c r="G59" s="51"/>
      <c r="H59" s="409" t="s">
        <v>46</v>
      </c>
      <c r="I59" s="410"/>
      <c r="J59" s="428" t="s">
        <v>45</v>
      </c>
      <c r="K59" s="429">
        <f>SUM(K60:K61)</f>
        <v>0</v>
      </c>
      <c r="L59" s="430">
        <f t="shared" ref="L59:T59" si="19">SUM(L60:L61)</f>
        <v>0</v>
      </c>
      <c r="M59" s="430">
        <f t="shared" si="19"/>
        <v>0</v>
      </c>
      <c r="N59" s="430">
        <f t="shared" si="19"/>
        <v>0</v>
      </c>
      <c r="O59" s="431">
        <f t="shared" si="19"/>
        <v>0</v>
      </c>
      <c r="P59" s="429">
        <f t="shared" si="19"/>
        <v>0</v>
      </c>
      <c r="Q59" s="430">
        <f t="shared" si="19"/>
        <v>0</v>
      </c>
      <c r="R59" s="430">
        <f t="shared" si="19"/>
        <v>0</v>
      </c>
      <c r="S59" s="430">
        <f t="shared" si="19"/>
        <v>0</v>
      </c>
      <c r="T59" s="431">
        <f t="shared" si="19"/>
        <v>0</v>
      </c>
      <c r="U59" s="432">
        <f t="shared" si="0"/>
        <v>0</v>
      </c>
    </row>
    <row r="60" spans="2:21" ht="21.75" customHeight="1" outlineLevel="1" x14ac:dyDescent="0.45">
      <c r="B60" s="688"/>
      <c r="C60" s="691"/>
      <c r="D60" s="50"/>
      <c r="E60" s="51"/>
      <c r="F60" s="51"/>
      <c r="G60" s="51"/>
      <c r="H60" s="406"/>
      <c r="I60" s="407" t="s">
        <v>38</v>
      </c>
      <c r="J60" s="433"/>
      <c r="K60" s="434"/>
      <c r="L60" s="435"/>
      <c r="M60" s="435"/>
      <c r="N60" s="435"/>
      <c r="O60" s="436"/>
      <c r="P60" s="434"/>
      <c r="Q60" s="435"/>
      <c r="R60" s="435"/>
      <c r="S60" s="435"/>
      <c r="T60" s="436"/>
      <c r="U60" s="437">
        <f t="shared" si="0"/>
        <v>0</v>
      </c>
    </row>
    <row r="61" spans="2:21" ht="21.75" customHeight="1" outlineLevel="1" x14ac:dyDescent="0.45">
      <c r="B61" s="688"/>
      <c r="C61" s="691"/>
      <c r="D61" s="50"/>
      <c r="E61" s="51"/>
      <c r="F61" s="51"/>
      <c r="G61" s="51"/>
      <c r="H61" s="406"/>
      <c r="I61" s="407" t="s">
        <v>55</v>
      </c>
      <c r="J61" s="433"/>
      <c r="K61" s="438">
        <v>0</v>
      </c>
      <c r="L61" s="439">
        <v>0</v>
      </c>
      <c r="M61" s="439">
        <v>0</v>
      </c>
      <c r="N61" s="439">
        <v>0</v>
      </c>
      <c r="O61" s="440">
        <v>0</v>
      </c>
      <c r="P61" s="438">
        <v>0</v>
      </c>
      <c r="Q61" s="439">
        <v>0</v>
      </c>
      <c r="R61" s="439">
        <v>0</v>
      </c>
      <c r="S61" s="439">
        <v>0</v>
      </c>
      <c r="T61" s="440">
        <v>0</v>
      </c>
      <c r="U61" s="437">
        <f t="shared" si="0"/>
        <v>0</v>
      </c>
    </row>
    <row r="62" spans="2:21" ht="21.75" customHeight="1" x14ac:dyDescent="0.45">
      <c r="B62" s="688"/>
      <c r="C62" s="691"/>
      <c r="D62" s="50"/>
      <c r="E62" s="51"/>
      <c r="F62" s="51"/>
      <c r="G62" s="71"/>
      <c r="H62" s="416" t="s">
        <v>26</v>
      </c>
      <c r="I62" s="410"/>
      <c r="J62" s="417">
        <f t="shared" ref="J62" si="20">SUM(J54,J59)</f>
        <v>0</v>
      </c>
      <c r="K62" s="418">
        <f>SUM(K54,K59)</f>
        <v>14638000</v>
      </c>
      <c r="L62" s="419">
        <f t="shared" ref="L62:T62" si="21">SUM(L54,L59)</f>
        <v>14638000</v>
      </c>
      <c r="M62" s="419">
        <f t="shared" si="21"/>
        <v>14638000</v>
      </c>
      <c r="N62" s="419">
        <f t="shared" si="21"/>
        <v>14638000</v>
      </c>
      <c r="O62" s="420">
        <f t="shared" si="21"/>
        <v>14638000</v>
      </c>
      <c r="P62" s="418">
        <f t="shared" si="21"/>
        <v>14638000</v>
      </c>
      <c r="Q62" s="419">
        <f t="shared" si="21"/>
        <v>14638000</v>
      </c>
      <c r="R62" s="419">
        <f t="shared" si="21"/>
        <v>14638000</v>
      </c>
      <c r="S62" s="419">
        <f t="shared" si="21"/>
        <v>14638000</v>
      </c>
      <c r="T62" s="420">
        <f t="shared" si="21"/>
        <v>14638000</v>
      </c>
      <c r="U62" s="421">
        <f t="shared" si="0"/>
        <v>146380000</v>
      </c>
    </row>
    <row r="63" spans="2:21" ht="21.75" customHeight="1" x14ac:dyDescent="0.45">
      <c r="B63" s="688"/>
      <c r="C63" s="691"/>
      <c r="D63" s="50"/>
      <c r="E63" s="51"/>
      <c r="F63" s="51"/>
      <c r="G63" s="77" t="s">
        <v>49</v>
      </c>
      <c r="H63" s="409" t="s">
        <v>50</v>
      </c>
      <c r="I63" s="410"/>
      <c r="J63" s="428" t="s">
        <v>45</v>
      </c>
      <c r="K63" s="429">
        <f>SUM(K64:K67)</f>
        <v>2679000</v>
      </c>
      <c r="L63" s="430">
        <f t="shared" ref="L63:T63" si="22">SUM(L64:L67)</f>
        <v>2679000</v>
      </c>
      <c r="M63" s="430">
        <f t="shared" si="22"/>
        <v>2679000</v>
      </c>
      <c r="N63" s="430">
        <f t="shared" si="22"/>
        <v>2679000</v>
      </c>
      <c r="O63" s="431">
        <f t="shared" si="22"/>
        <v>2679000</v>
      </c>
      <c r="P63" s="429">
        <f t="shared" si="22"/>
        <v>2679000</v>
      </c>
      <c r="Q63" s="430">
        <f t="shared" si="22"/>
        <v>2679000</v>
      </c>
      <c r="R63" s="430">
        <f t="shared" si="22"/>
        <v>2679000</v>
      </c>
      <c r="S63" s="430">
        <f t="shared" si="22"/>
        <v>2679000</v>
      </c>
      <c r="T63" s="431">
        <f t="shared" si="22"/>
        <v>2679000</v>
      </c>
      <c r="U63" s="432">
        <f t="shared" si="0"/>
        <v>26790000</v>
      </c>
    </row>
    <row r="64" spans="2:21" ht="21.75" customHeight="1" outlineLevel="1" x14ac:dyDescent="0.45">
      <c r="B64" s="688"/>
      <c r="C64" s="691"/>
      <c r="D64" s="50"/>
      <c r="E64" s="51"/>
      <c r="F64" s="51"/>
      <c r="G64" s="51"/>
      <c r="H64" s="406"/>
      <c r="I64" s="407" t="s">
        <v>36</v>
      </c>
      <c r="J64" s="428"/>
      <c r="K64" s="429">
        <v>0</v>
      </c>
      <c r="L64" s="430">
        <v>0</v>
      </c>
      <c r="M64" s="430">
        <v>0</v>
      </c>
      <c r="N64" s="430">
        <v>0</v>
      </c>
      <c r="O64" s="431">
        <v>0</v>
      </c>
      <c r="P64" s="429">
        <v>0</v>
      </c>
      <c r="Q64" s="430">
        <v>0</v>
      </c>
      <c r="R64" s="430">
        <v>0</v>
      </c>
      <c r="S64" s="430">
        <v>0</v>
      </c>
      <c r="T64" s="431">
        <v>0</v>
      </c>
      <c r="U64" s="437">
        <f t="shared" si="0"/>
        <v>0</v>
      </c>
    </row>
    <row r="65" spans="2:21" ht="21.75" customHeight="1" outlineLevel="1" x14ac:dyDescent="0.45">
      <c r="B65" s="688"/>
      <c r="C65" s="691"/>
      <c r="D65" s="50"/>
      <c r="E65" s="51"/>
      <c r="F65" s="51"/>
      <c r="G65" s="51"/>
      <c r="H65" s="406"/>
      <c r="I65" s="407" t="s">
        <v>38</v>
      </c>
      <c r="J65" s="433"/>
      <c r="K65" s="429">
        <v>1179000</v>
      </c>
      <c r="L65" s="430">
        <v>1179000</v>
      </c>
      <c r="M65" s="430">
        <v>1179000</v>
      </c>
      <c r="N65" s="430">
        <v>1179000</v>
      </c>
      <c r="O65" s="431">
        <v>1179000</v>
      </c>
      <c r="P65" s="429">
        <v>1179000</v>
      </c>
      <c r="Q65" s="430">
        <v>1179000</v>
      </c>
      <c r="R65" s="430">
        <v>1179000</v>
      </c>
      <c r="S65" s="430">
        <v>1179000</v>
      </c>
      <c r="T65" s="431">
        <v>1179000</v>
      </c>
      <c r="U65" s="437">
        <f t="shared" si="0"/>
        <v>11790000</v>
      </c>
    </row>
    <row r="66" spans="2:21" ht="21.75" customHeight="1" outlineLevel="1" x14ac:dyDescent="0.45">
      <c r="B66" s="688"/>
      <c r="C66" s="691"/>
      <c r="D66" s="50"/>
      <c r="E66" s="51"/>
      <c r="F66" s="51"/>
      <c r="G66" s="51"/>
      <c r="H66" s="406"/>
      <c r="I66" s="407" t="s">
        <v>55</v>
      </c>
      <c r="J66" s="433"/>
      <c r="K66" s="429">
        <v>1500000</v>
      </c>
      <c r="L66" s="439">
        <v>1500000</v>
      </c>
      <c r="M66" s="439">
        <v>1500000</v>
      </c>
      <c r="N66" s="439">
        <v>1500000</v>
      </c>
      <c r="O66" s="440">
        <v>1500000</v>
      </c>
      <c r="P66" s="438">
        <v>1500000</v>
      </c>
      <c r="Q66" s="439">
        <v>1500000</v>
      </c>
      <c r="R66" s="439">
        <v>1500000</v>
      </c>
      <c r="S66" s="439">
        <v>1500000</v>
      </c>
      <c r="T66" s="440">
        <v>1500000</v>
      </c>
      <c r="U66" s="437">
        <f t="shared" si="0"/>
        <v>15000000</v>
      </c>
    </row>
    <row r="67" spans="2:21" ht="21.75" customHeight="1" outlineLevel="1" x14ac:dyDescent="0.45">
      <c r="B67" s="688"/>
      <c r="C67" s="691"/>
      <c r="D67" s="50"/>
      <c r="E67" s="51"/>
      <c r="F67" s="51"/>
      <c r="G67" s="51"/>
      <c r="H67" s="408"/>
      <c r="I67" s="407" t="s">
        <v>40</v>
      </c>
      <c r="J67" s="428"/>
      <c r="K67" s="434"/>
      <c r="L67" s="435"/>
      <c r="M67" s="435"/>
      <c r="N67" s="435"/>
      <c r="O67" s="436"/>
      <c r="P67" s="434"/>
      <c r="Q67" s="435"/>
      <c r="R67" s="435"/>
      <c r="S67" s="435"/>
      <c r="T67" s="436"/>
      <c r="U67" s="437">
        <f t="shared" si="0"/>
        <v>0</v>
      </c>
    </row>
    <row r="68" spans="2:21" ht="21.75" customHeight="1" x14ac:dyDescent="0.45">
      <c r="B68" s="688"/>
      <c r="C68" s="691"/>
      <c r="D68" s="50"/>
      <c r="E68" s="51"/>
      <c r="F68" s="51"/>
      <c r="G68" s="51"/>
      <c r="H68" s="409" t="s">
        <v>51</v>
      </c>
      <c r="I68" s="410"/>
      <c r="J68" s="428" t="s">
        <v>45</v>
      </c>
      <c r="K68" s="429">
        <f>SUM(K69:K70)</f>
        <v>1000000</v>
      </c>
      <c r="L68" s="430">
        <f t="shared" ref="L68:T68" si="23">SUM(L69:L70)</f>
        <v>1000000</v>
      </c>
      <c r="M68" s="430">
        <f t="shared" si="23"/>
        <v>1000000</v>
      </c>
      <c r="N68" s="430">
        <f t="shared" si="23"/>
        <v>1000000</v>
      </c>
      <c r="O68" s="431">
        <f t="shared" si="23"/>
        <v>1000000</v>
      </c>
      <c r="P68" s="429">
        <f t="shared" si="23"/>
        <v>1000000</v>
      </c>
      <c r="Q68" s="430">
        <f t="shared" si="23"/>
        <v>1000000</v>
      </c>
      <c r="R68" s="430">
        <f t="shared" si="23"/>
        <v>1000000</v>
      </c>
      <c r="S68" s="430">
        <f t="shared" si="23"/>
        <v>1000000</v>
      </c>
      <c r="T68" s="431">
        <f t="shared" si="23"/>
        <v>1000000</v>
      </c>
      <c r="U68" s="432">
        <f t="shared" si="0"/>
        <v>10000000</v>
      </c>
    </row>
    <row r="69" spans="2:21" ht="21.75" customHeight="1" outlineLevel="1" x14ac:dyDescent="0.45">
      <c r="B69" s="688"/>
      <c r="C69" s="691"/>
      <c r="D69" s="50"/>
      <c r="E69" s="51"/>
      <c r="F69" s="51"/>
      <c r="G69" s="51"/>
      <c r="H69" s="406"/>
      <c r="I69" s="407" t="s">
        <v>38</v>
      </c>
      <c r="J69" s="433"/>
      <c r="K69" s="434"/>
      <c r="L69" s="435"/>
      <c r="M69" s="435"/>
      <c r="N69" s="435"/>
      <c r="O69" s="436"/>
      <c r="P69" s="434"/>
      <c r="Q69" s="435"/>
      <c r="R69" s="435"/>
      <c r="S69" s="435"/>
      <c r="T69" s="436"/>
      <c r="U69" s="437">
        <f t="shared" si="0"/>
        <v>0</v>
      </c>
    </row>
    <row r="70" spans="2:21" ht="21.75" customHeight="1" outlineLevel="1" x14ac:dyDescent="0.45">
      <c r="B70" s="688"/>
      <c r="C70" s="691"/>
      <c r="D70" s="50"/>
      <c r="E70" s="51"/>
      <c r="F70" s="51"/>
      <c r="G70" s="51"/>
      <c r="H70" s="406"/>
      <c r="I70" s="407" t="s">
        <v>55</v>
      </c>
      <c r="J70" s="433"/>
      <c r="K70" s="438">
        <v>1000000</v>
      </c>
      <c r="L70" s="439">
        <v>1000000</v>
      </c>
      <c r="M70" s="439">
        <v>1000000</v>
      </c>
      <c r="N70" s="439">
        <v>1000000</v>
      </c>
      <c r="O70" s="440">
        <v>1000000</v>
      </c>
      <c r="P70" s="438">
        <v>1000000</v>
      </c>
      <c r="Q70" s="439">
        <v>1000000</v>
      </c>
      <c r="R70" s="439">
        <v>1000000</v>
      </c>
      <c r="S70" s="439">
        <v>1000000</v>
      </c>
      <c r="T70" s="440">
        <v>1000000</v>
      </c>
      <c r="U70" s="437">
        <f t="shared" si="0"/>
        <v>10000000</v>
      </c>
    </row>
    <row r="71" spans="2:21" ht="21.75" customHeight="1" x14ac:dyDescent="0.45">
      <c r="B71" s="688"/>
      <c r="C71" s="691"/>
      <c r="D71" s="50"/>
      <c r="E71" s="51"/>
      <c r="F71" s="51"/>
      <c r="G71" s="71"/>
      <c r="H71" s="416" t="s">
        <v>26</v>
      </c>
      <c r="I71" s="410"/>
      <c r="J71" s="417">
        <f t="shared" ref="J71" si="24">SUM(J63,J68)</f>
        <v>0</v>
      </c>
      <c r="K71" s="418">
        <f>SUM(K63,K68)</f>
        <v>3679000</v>
      </c>
      <c r="L71" s="419">
        <f t="shared" ref="L71:T71" si="25">SUM(L63,L68)</f>
        <v>3679000</v>
      </c>
      <c r="M71" s="419">
        <f t="shared" si="25"/>
        <v>3679000</v>
      </c>
      <c r="N71" s="419">
        <f t="shared" si="25"/>
        <v>3679000</v>
      </c>
      <c r="O71" s="420">
        <f t="shared" si="25"/>
        <v>3679000</v>
      </c>
      <c r="P71" s="418">
        <f t="shared" si="25"/>
        <v>3679000</v>
      </c>
      <c r="Q71" s="419">
        <f t="shared" si="25"/>
        <v>3679000</v>
      </c>
      <c r="R71" s="419">
        <f t="shared" si="25"/>
        <v>3679000</v>
      </c>
      <c r="S71" s="419">
        <f t="shared" si="25"/>
        <v>3679000</v>
      </c>
      <c r="T71" s="420">
        <f t="shared" si="25"/>
        <v>3679000</v>
      </c>
      <c r="U71" s="421">
        <f t="shared" si="0"/>
        <v>36790000</v>
      </c>
    </row>
    <row r="72" spans="2:21" ht="21.75" customHeight="1" x14ac:dyDescent="0.45">
      <c r="B72" s="688"/>
      <c r="C72" s="691"/>
      <c r="D72" s="50"/>
      <c r="E72" s="71"/>
      <c r="F72" s="71"/>
      <c r="G72" s="88" t="s">
        <v>18</v>
      </c>
      <c r="H72" s="426"/>
      <c r="I72" s="427"/>
      <c r="J72" s="417">
        <f>SUM(J53,J62,J71)</f>
        <v>0</v>
      </c>
      <c r="K72" s="418">
        <f t="shared" ref="K72:T72" si="26">SUM(K53,K62,K71)</f>
        <v>47952000</v>
      </c>
      <c r="L72" s="419">
        <f t="shared" si="26"/>
        <v>47952000</v>
      </c>
      <c r="M72" s="419">
        <f t="shared" si="26"/>
        <v>50072000</v>
      </c>
      <c r="N72" s="419">
        <f t="shared" si="26"/>
        <v>47952000</v>
      </c>
      <c r="O72" s="420">
        <f t="shared" si="26"/>
        <v>47952000</v>
      </c>
      <c r="P72" s="418">
        <f t="shared" si="26"/>
        <v>54072000</v>
      </c>
      <c r="Q72" s="419">
        <f t="shared" si="26"/>
        <v>51952000</v>
      </c>
      <c r="R72" s="419">
        <f t="shared" si="26"/>
        <v>51952000</v>
      </c>
      <c r="S72" s="419">
        <f t="shared" si="26"/>
        <v>54072000</v>
      </c>
      <c r="T72" s="420">
        <f t="shared" si="26"/>
        <v>47952000</v>
      </c>
      <c r="U72" s="421">
        <f t="shared" ref="U72:U136" si="27">SUM(J72:T72)</f>
        <v>501880000</v>
      </c>
    </row>
    <row r="73" spans="2:21" ht="21.75" customHeight="1" x14ac:dyDescent="0.45">
      <c r="B73" s="688"/>
      <c r="C73" s="691"/>
      <c r="D73" s="50"/>
      <c r="E73" s="77" t="s">
        <v>57</v>
      </c>
      <c r="F73" s="77" t="s">
        <v>23</v>
      </c>
      <c r="G73" s="77" t="s">
        <v>34</v>
      </c>
      <c r="H73" s="416" t="s">
        <v>35</v>
      </c>
      <c r="I73" s="441" t="s">
        <v>144</v>
      </c>
      <c r="J73" s="411"/>
      <c r="K73" s="412"/>
      <c r="L73" s="413"/>
      <c r="M73" s="413"/>
      <c r="N73" s="413"/>
      <c r="O73" s="414"/>
      <c r="P73" s="412"/>
      <c r="Q73" s="413"/>
      <c r="R73" s="413"/>
      <c r="S73" s="413"/>
      <c r="T73" s="414"/>
      <c r="U73" s="415">
        <f t="shared" si="27"/>
        <v>0</v>
      </c>
    </row>
    <row r="74" spans="2:21" ht="21.75" customHeight="1" x14ac:dyDescent="0.45">
      <c r="B74" s="688"/>
      <c r="C74" s="691"/>
      <c r="D74" s="50"/>
      <c r="E74" s="71"/>
      <c r="F74" s="71"/>
      <c r="G74" s="88" t="s">
        <v>18</v>
      </c>
      <c r="H74" s="426"/>
      <c r="I74" s="427"/>
      <c r="J74" s="417">
        <f>SUM(J73)</f>
        <v>0</v>
      </c>
      <c r="K74" s="418">
        <f t="shared" ref="K74:T74" si="28">SUM(K73)</f>
        <v>0</v>
      </c>
      <c r="L74" s="419">
        <f t="shared" si="28"/>
        <v>0</v>
      </c>
      <c r="M74" s="419">
        <f t="shared" si="28"/>
        <v>0</v>
      </c>
      <c r="N74" s="419">
        <f t="shared" si="28"/>
        <v>0</v>
      </c>
      <c r="O74" s="420">
        <f t="shared" si="28"/>
        <v>0</v>
      </c>
      <c r="P74" s="418">
        <f t="shared" si="28"/>
        <v>0</v>
      </c>
      <c r="Q74" s="419">
        <f t="shared" si="28"/>
        <v>0</v>
      </c>
      <c r="R74" s="419">
        <f t="shared" si="28"/>
        <v>0</v>
      </c>
      <c r="S74" s="419">
        <f t="shared" si="28"/>
        <v>0</v>
      </c>
      <c r="T74" s="420">
        <f t="shared" si="28"/>
        <v>0</v>
      </c>
      <c r="U74" s="421">
        <f t="shared" si="27"/>
        <v>0</v>
      </c>
    </row>
    <row r="75" spans="2:21" ht="21.75" customHeight="1" x14ac:dyDescent="0.45">
      <c r="B75" s="688"/>
      <c r="C75" s="691"/>
      <c r="D75" s="113"/>
      <c r="E75" s="77" t="s">
        <v>59</v>
      </c>
      <c r="F75" s="77" t="s">
        <v>60</v>
      </c>
      <c r="G75" s="77" t="s">
        <v>34</v>
      </c>
      <c r="H75" s="409" t="s">
        <v>35</v>
      </c>
      <c r="I75" s="410"/>
      <c r="J75" s="428">
        <f t="shared" ref="J75:T75" si="29">SUM(J76:J83)</f>
        <v>0</v>
      </c>
      <c r="K75" s="429">
        <f t="shared" si="29"/>
        <v>203909876</v>
      </c>
      <c r="L75" s="430">
        <f t="shared" si="29"/>
        <v>203965778</v>
      </c>
      <c r="M75" s="430">
        <f t="shared" si="29"/>
        <v>204010790</v>
      </c>
      <c r="N75" s="430">
        <f t="shared" si="29"/>
        <v>204055736</v>
      </c>
      <c r="O75" s="431">
        <f t="shared" si="29"/>
        <v>204088604</v>
      </c>
      <c r="P75" s="429">
        <f t="shared" si="29"/>
        <v>204144044</v>
      </c>
      <c r="Q75" s="430">
        <f t="shared" si="29"/>
        <v>204187406</v>
      </c>
      <c r="R75" s="430">
        <f t="shared" si="29"/>
        <v>204232418</v>
      </c>
      <c r="S75" s="430">
        <f t="shared" si="29"/>
        <v>204265748</v>
      </c>
      <c r="T75" s="431">
        <f t="shared" si="29"/>
        <v>204320726</v>
      </c>
      <c r="U75" s="432">
        <f t="shared" si="27"/>
        <v>2041181126</v>
      </c>
    </row>
    <row r="76" spans="2:21" ht="21.75" customHeight="1" outlineLevel="1" x14ac:dyDescent="0.45">
      <c r="B76" s="688"/>
      <c r="C76" s="691"/>
      <c r="D76" s="113"/>
      <c r="E76" s="51"/>
      <c r="F76" s="51"/>
      <c r="G76" s="51"/>
      <c r="H76" s="406"/>
      <c r="I76" s="441" t="s">
        <v>43</v>
      </c>
      <c r="J76" s="428"/>
      <c r="K76" s="429"/>
      <c r="L76" s="430"/>
      <c r="M76" s="430"/>
      <c r="N76" s="430"/>
      <c r="O76" s="431"/>
      <c r="P76" s="429"/>
      <c r="Q76" s="430"/>
      <c r="R76" s="430"/>
      <c r="S76" s="430"/>
      <c r="T76" s="431"/>
      <c r="U76" s="432">
        <f t="shared" si="27"/>
        <v>0</v>
      </c>
    </row>
    <row r="77" spans="2:21" ht="21.75" customHeight="1" outlineLevel="1" x14ac:dyDescent="0.45">
      <c r="B77" s="688"/>
      <c r="C77" s="691"/>
      <c r="D77" s="113"/>
      <c r="E77" s="51"/>
      <c r="F77" s="51"/>
      <c r="G77" s="51"/>
      <c r="H77" s="406"/>
      <c r="I77" s="441" t="s">
        <v>61</v>
      </c>
      <c r="J77" s="428"/>
      <c r="K77" s="429"/>
      <c r="L77" s="430"/>
      <c r="M77" s="430"/>
      <c r="N77" s="430"/>
      <c r="O77" s="431"/>
      <c r="P77" s="429"/>
      <c r="Q77" s="430"/>
      <c r="R77" s="430"/>
      <c r="S77" s="430"/>
      <c r="T77" s="431"/>
      <c r="U77" s="432">
        <f t="shared" si="27"/>
        <v>0</v>
      </c>
    </row>
    <row r="78" spans="2:21" ht="21.75" customHeight="1" outlineLevel="1" x14ac:dyDescent="0.45">
      <c r="B78" s="688"/>
      <c r="C78" s="691"/>
      <c r="D78" s="113"/>
      <c r="E78" s="51"/>
      <c r="F78" s="51"/>
      <c r="G78" s="51"/>
      <c r="H78" s="406"/>
      <c r="I78" s="441" t="s">
        <v>62</v>
      </c>
      <c r="J78" s="428"/>
      <c r="K78" s="429">
        <v>305000</v>
      </c>
      <c r="L78" s="430">
        <v>305000</v>
      </c>
      <c r="M78" s="430">
        <v>305000</v>
      </c>
      <c r="N78" s="430">
        <v>305000</v>
      </c>
      <c r="O78" s="431">
        <v>305000</v>
      </c>
      <c r="P78" s="429">
        <v>305000</v>
      </c>
      <c r="Q78" s="430">
        <v>305000</v>
      </c>
      <c r="R78" s="430">
        <v>305000</v>
      </c>
      <c r="S78" s="430">
        <v>305000</v>
      </c>
      <c r="T78" s="431">
        <v>305000</v>
      </c>
      <c r="U78" s="432">
        <f t="shared" si="27"/>
        <v>3050000</v>
      </c>
    </row>
    <row r="79" spans="2:21" ht="21.75" customHeight="1" outlineLevel="1" x14ac:dyDescent="0.45">
      <c r="B79" s="688"/>
      <c r="C79" s="691"/>
      <c r="D79" s="113"/>
      <c r="E79" s="51"/>
      <c r="F79" s="51"/>
      <c r="G79" s="51"/>
      <c r="H79" s="406"/>
      <c r="I79" s="441" t="s">
        <v>63</v>
      </c>
      <c r="J79" s="428"/>
      <c r="K79" s="429">
        <v>143272000</v>
      </c>
      <c r="L79" s="430">
        <v>143272000</v>
      </c>
      <c r="M79" s="430">
        <v>143272000</v>
      </c>
      <c r="N79" s="430">
        <v>143272000</v>
      </c>
      <c r="O79" s="431">
        <v>143272000</v>
      </c>
      <c r="P79" s="429">
        <v>143272000</v>
      </c>
      <c r="Q79" s="430">
        <v>143272000</v>
      </c>
      <c r="R79" s="430">
        <v>143272000</v>
      </c>
      <c r="S79" s="430">
        <v>143272000</v>
      </c>
      <c r="T79" s="431">
        <v>143272000</v>
      </c>
      <c r="U79" s="432">
        <f t="shared" si="27"/>
        <v>1432720000</v>
      </c>
    </row>
    <row r="80" spans="2:21" ht="21.75" customHeight="1" outlineLevel="1" x14ac:dyDescent="0.45">
      <c r="B80" s="688"/>
      <c r="C80" s="691"/>
      <c r="D80" s="113"/>
      <c r="E80" s="51"/>
      <c r="F80" s="51"/>
      <c r="G80" s="51"/>
      <c r="H80" s="406"/>
      <c r="I80" s="441" t="s">
        <v>64</v>
      </c>
      <c r="J80" s="428"/>
      <c r="K80" s="429">
        <v>49943876</v>
      </c>
      <c r="L80" s="430">
        <v>49999778</v>
      </c>
      <c r="M80" s="430">
        <v>50044790</v>
      </c>
      <c r="N80" s="430">
        <v>50089736</v>
      </c>
      <c r="O80" s="431">
        <v>50122604</v>
      </c>
      <c r="P80" s="429">
        <v>50178044</v>
      </c>
      <c r="Q80" s="430">
        <v>50221406</v>
      </c>
      <c r="R80" s="430">
        <v>50266418</v>
      </c>
      <c r="S80" s="430">
        <v>50299748</v>
      </c>
      <c r="T80" s="431">
        <v>50354726</v>
      </c>
      <c r="U80" s="432">
        <f t="shared" si="27"/>
        <v>501521126</v>
      </c>
    </row>
    <row r="81" spans="2:21" ht="21.75" customHeight="1" outlineLevel="1" x14ac:dyDescent="0.45">
      <c r="B81" s="688"/>
      <c r="C81" s="691"/>
      <c r="D81" s="113"/>
      <c r="E81" s="51"/>
      <c r="F81" s="51"/>
      <c r="G81" s="51"/>
      <c r="H81" s="406"/>
      <c r="I81" s="441" t="s">
        <v>65</v>
      </c>
      <c r="J81" s="428"/>
      <c r="K81" s="429">
        <v>222000</v>
      </c>
      <c r="L81" s="430">
        <v>222000</v>
      </c>
      <c r="M81" s="430">
        <v>222000</v>
      </c>
      <c r="N81" s="430">
        <v>222000</v>
      </c>
      <c r="O81" s="431">
        <v>222000</v>
      </c>
      <c r="P81" s="429">
        <v>222000</v>
      </c>
      <c r="Q81" s="430">
        <v>222000</v>
      </c>
      <c r="R81" s="430">
        <v>222000</v>
      </c>
      <c r="S81" s="430">
        <v>222000</v>
      </c>
      <c r="T81" s="431">
        <v>222000</v>
      </c>
      <c r="U81" s="432">
        <f t="shared" si="27"/>
        <v>2220000</v>
      </c>
    </row>
    <row r="82" spans="2:21" ht="21.75" customHeight="1" outlineLevel="1" x14ac:dyDescent="0.45">
      <c r="B82" s="688"/>
      <c r="C82" s="691"/>
      <c r="D82" s="113"/>
      <c r="E82" s="51"/>
      <c r="F82" s="51"/>
      <c r="G82" s="51"/>
      <c r="H82" s="406"/>
      <c r="I82" s="441" t="s">
        <v>66</v>
      </c>
      <c r="J82" s="428"/>
      <c r="K82" s="429">
        <v>9490000</v>
      </c>
      <c r="L82" s="430">
        <v>9490000</v>
      </c>
      <c r="M82" s="430">
        <v>9490000</v>
      </c>
      <c r="N82" s="430">
        <v>9490000</v>
      </c>
      <c r="O82" s="431">
        <v>9490000</v>
      </c>
      <c r="P82" s="429">
        <v>9490000</v>
      </c>
      <c r="Q82" s="430">
        <v>9490000</v>
      </c>
      <c r="R82" s="430">
        <v>9490000</v>
      </c>
      <c r="S82" s="430">
        <v>9490000</v>
      </c>
      <c r="T82" s="431">
        <v>9490000</v>
      </c>
      <c r="U82" s="432">
        <f t="shared" si="27"/>
        <v>94900000</v>
      </c>
    </row>
    <row r="83" spans="2:21" ht="21.75" customHeight="1" outlineLevel="1" x14ac:dyDescent="0.45">
      <c r="B83" s="688"/>
      <c r="C83" s="691"/>
      <c r="D83" s="113"/>
      <c r="E83" s="51"/>
      <c r="F83" s="51"/>
      <c r="G83" s="51"/>
      <c r="H83" s="442"/>
      <c r="I83" s="410" t="s">
        <v>67</v>
      </c>
      <c r="J83" s="428"/>
      <c r="K83" s="429">
        <v>677000</v>
      </c>
      <c r="L83" s="430">
        <v>677000</v>
      </c>
      <c r="M83" s="430">
        <v>677000</v>
      </c>
      <c r="N83" s="430">
        <v>677000</v>
      </c>
      <c r="O83" s="431">
        <v>677000</v>
      </c>
      <c r="P83" s="429">
        <v>677000</v>
      </c>
      <c r="Q83" s="430">
        <v>677000</v>
      </c>
      <c r="R83" s="430">
        <v>677000</v>
      </c>
      <c r="S83" s="430">
        <v>677000</v>
      </c>
      <c r="T83" s="431">
        <v>677000</v>
      </c>
      <c r="U83" s="432">
        <f t="shared" si="27"/>
        <v>6770000</v>
      </c>
    </row>
    <row r="84" spans="2:21" ht="21.75" customHeight="1" x14ac:dyDescent="0.45">
      <c r="B84" s="688"/>
      <c r="C84" s="691"/>
      <c r="D84" s="113"/>
      <c r="E84" s="51"/>
      <c r="F84" s="51"/>
      <c r="G84" s="51"/>
      <c r="H84" s="409" t="s">
        <v>41</v>
      </c>
      <c r="I84" s="410"/>
      <c r="J84" s="428">
        <f>SUM(J85:J86)</f>
        <v>0</v>
      </c>
      <c r="K84" s="429">
        <f>SUM(K85:K87)</f>
        <v>5977000</v>
      </c>
      <c r="L84" s="430">
        <v>5977000</v>
      </c>
      <c r="M84" s="430">
        <v>5977000</v>
      </c>
      <c r="N84" s="430">
        <v>5977000</v>
      </c>
      <c r="O84" s="431">
        <v>5977000</v>
      </c>
      <c r="P84" s="429">
        <v>5977000</v>
      </c>
      <c r="Q84" s="430">
        <v>5977000</v>
      </c>
      <c r="R84" s="430">
        <v>5977000</v>
      </c>
      <c r="S84" s="430">
        <v>5977000</v>
      </c>
      <c r="T84" s="431">
        <v>5977000</v>
      </c>
      <c r="U84" s="432">
        <f t="shared" si="27"/>
        <v>59770000</v>
      </c>
    </row>
    <row r="85" spans="2:21" ht="21.75" customHeight="1" outlineLevel="1" x14ac:dyDescent="0.45">
      <c r="B85" s="688"/>
      <c r="C85" s="691"/>
      <c r="D85" s="113"/>
      <c r="E85" s="51"/>
      <c r="F85" s="51"/>
      <c r="G85" s="51"/>
      <c r="H85" s="406"/>
      <c r="I85" s="441" t="s">
        <v>63</v>
      </c>
      <c r="J85" s="428"/>
      <c r="K85" s="429">
        <v>3838000</v>
      </c>
      <c r="L85" s="430">
        <v>3838000</v>
      </c>
      <c r="M85" s="430">
        <v>3838000</v>
      </c>
      <c r="N85" s="430">
        <v>3838000</v>
      </c>
      <c r="O85" s="431">
        <v>3838000</v>
      </c>
      <c r="P85" s="429">
        <v>3838000</v>
      </c>
      <c r="Q85" s="430">
        <v>3838000</v>
      </c>
      <c r="R85" s="430">
        <v>3838000</v>
      </c>
      <c r="S85" s="430">
        <v>3838000</v>
      </c>
      <c r="T85" s="431">
        <v>3838000</v>
      </c>
      <c r="U85" s="432">
        <f t="shared" si="27"/>
        <v>38380000</v>
      </c>
    </row>
    <row r="86" spans="2:21" ht="21.75" customHeight="1" outlineLevel="1" x14ac:dyDescent="0.45">
      <c r="B86" s="688"/>
      <c r="C86" s="691"/>
      <c r="D86" s="113"/>
      <c r="E86" s="51"/>
      <c r="F86" s="51"/>
      <c r="G86" s="51"/>
      <c r="H86" s="442"/>
      <c r="I86" s="441" t="s">
        <v>65</v>
      </c>
      <c r="J86" s="428"/>
      <c r="K86" s="429">
        <v>469000</v>
      </c>
      <c r="L86" s="430">
        <v>469000</v>
      </c>
      <c r="M86" s="430">
        <v>469000</v>
      </c>
      <c r="N86" s="430">
        <v>469000</v>
      </c>
      <c r="O86" s="431">
        <v>469000</v>
      </c>
      <c r="P86" s="429">
        <v>469000</v>
      </c>
      <c r="Q86" s="430">
        <v>469000</v>
      </c>
      <c r="R86" s="430">
        <v>469000</v>
      </c>
      <c r="S86" s="430">
        <v>469000</v>
      </c>
      <c r="T86" s="431">
        <v>469000</v>
      </c>
      <c r="U86" s="432">
        <f t="shared" si="27"/>
        <v>4690000</v>
      </c>
    </row>
    <row r="87" spans="2:21" ht="21.75" customHeight="1" outlineLevel="1" x14ac:dyDescent="0.45">
      <c r="B87" s="688"/>
      <c r="C87" s="691"/>
      <c r="D87" s="113"/>
      <c r="E87" s="51"/>
      <c r="F87" s="51"/>
      <c r="G87" s="51"/>
      <c r="H87" s="408"/>
      <c r="I87" s="441" t="s">
        <v>66</v>
      </c>
      <c r="J87" s="428"/>
      <c r="K87" s="429">
        <v>1670000</v>
      </c>
      <c r="L87" s="430">
        <v>1670000</v>
      </c>
      <c r="M87" s="430">
        <v>1670000</v>
      </c>
      <c r="N87" s="430">
        <v>1670000</v>
      </c>
      <c r="O87" s="431">
        <v>1670000</v>
      </c>
      <c r="P87" s="429">
        <v>1670000</v>
      </c>
      <c r="Q87" s="430">
        <v>1670000</v>
      </c>
      <c r="R87" s="430">
        <v>1670000</v>
      </c>
      <c r="S87" s="430">
        <v>1670000</v>
      </c>
      <c r="T87" s="431">
        <v>1670000</v>
      </c>
      <c r="U87" s="432">
        <f t="shared" si="27"/>
        <v>16700000</v>
      </c>
    </row>
    <row r="88" spans="2:21" ht="21.75" customHeight="1" x14ac:dyDescent="0.45">
      <c r="B88" s="688"/>
      <c r="C88" s="691"/>
      <c r="D88" s="113"/>
      <c r="E88" s="51"/>
      <c r="F88" s="51"/>
      <c r="G88" s="71"/>
      <c r="H88" s="416" t="s">
        <v>26</v>
      </c>
      <c r="I88" s="410"/>
      <c r="J88" s="417">
        <f t="shared" ref="J88:T88" si="30">SUM(J75,J84)</f>
        <v>0</v>
      </c>
      <c r="K88" s="418">
        <f>SUM(K75,K84)</f>
        <v>209886876</v>
      </c>
      <c r="L88" s="419">
        <f t="shared" si="30"/>
        <v>209942778</v>
      </c>
      <c r="M88" s="419">
        <f t="shared" si="30"/>
        <v>209987790</v>
      </c>
      <c r="N88" s="419">
        <f t="shared" si="30"/>
        <v>210032736</v>
      </c>
      <c r="O88" s="420">
        <f t="shared" si="30"/>
        <v>210065604</v>
      </c>
      <c r="P88" s="418">
        <f t="shared" si="30"/>
        <v>210121044</v>
      </c>
      <c r="Q88" s="419">
        <f t="shared" si="30"/>
        <v>210164406</v>
      </c>
      <c r="R88" s="419">
        <f t="shared" si="30"/>
        <v>210209418</v>
      </c>
      <c r="S88" s="419">
        <f t="shared" si="30"/>
        <v>210242748</v>
      </c>
      <c r="T88" s="420">
        <f t="shared" si="30"/>
        <v>210297726</v>
      </c>
      <c r="U88" s="421">
        <f>SUM(J88:T88)</f>
        <v>2100951126</v>
      </c>
    </row>
    <row r="89" spans="2:21" ht="21.75" customHeight="1" x14ac:dyDescent="0.45">
      <c r="B89" s="688"/>
      <c r="C89" s="691"/>
      <c r="D89" s="50"/>
      <c r="E89" s="51"/>
      <c r="F89" s="51"/>
      <c r="G89" s="77" t="s">
        <v>43</v>
      </c>
      <c r="H89" s="409" t="s">
        <v>44</v>
      </c>
      <c r="I89" s="410"/>
      <c r="J89" s="428"/>
      <c r="K89" s="429">
        <f>SUM(K90:K97)</f>
        <v>3817000</v>
      </c>
      <c r="L89" s="430">
        <f t="shared" ref="L89:T89" si="31">SUM(L90:L97)</f>
        <v>3730000</v>
      </c>
      <c r="M89" s="430">
        <f t="shared" si="31"/>
        <v>3817000</v>
      </c>
      <c r="N89" s="430">
        <f t="shared" si="31"/>
        <v>3948000</v>
      </c>
      <c r="O89" s="431">
        <f t="shared" si="31"/>
        <v>3817000</v>
      </c>
      <c r="P89" s="429">
        <f t="shared" si="31"/>
        <v>3730000</v>
      </c>
      <c r="Q89" s="430">
        <f t="shared" si="31"/>
        <v>3817000</v>
      </c>
      <c r="R89" s="430">
        <f t="shared" si="31"/>
        <v>3730000</v>
      </c>
      <c r="S89" s="430">
        <f t="shared" si="31"/>
        <v>4035000</v>
      </c>
      <c r="T89" s="431">
        <f t="shared" si="31"/>
        <v>3730000</v>
      </c>
      <c r="U89" s="432">
        <f t="shared" si="27"/>
        <v>38171000</v>
      </c>
    </row>
    <row r="90" spans="2:21" ht="21.75" customHeight="1" outlineLevel="1" x14ac:dyDescent="0.45">
      <c r="B90" s="688"/>
      <c r="C90" s="691"/>
      <c r="D90" s="113"/>
      <c r="E90" s="51"/>
      <c r="F90" s="51"/>
      <c r="G90" s="51"/>
      <c r="H90" s="406"/>
      <c r="I90" s="441" t="s">
        <v>43</v>
      </c>
      <c r="J90" s="428"/>
      <c r="K90" s="429"/>
      <c r="L90" s="430"/>
      <c r="M90" s="430"/>
      <c r="N90" s="430"/>
      <c r="O90" s="431"/>
      <c r="P90" s="429"/>
      <c r="Q90" s="430"/>
      <c r="R90" s="430"/>
      <c r="S90" s="430"/>
      <c r="T90" s="431"/>
      <c r="U90" s="432">
        <f t="shared" si="27"/>
        <v>0</v>
      </c>
    </row>
    <row r="91" spans="2:21" ht="21.75" customHeight="1" outlineLevel="1" x14ac:dyDescent="0.45">
      <c r="B91" s="688"/>
      <c r="C91" s="691"/>
      <c r="D91" s="113"/>
      <c r="E91" s="51"/>
      <c r="F91" s="51"/>
      <c r="G91" s="51"/>
      <c r="H91" s="406"/>
      <c r="I91" s="441" t="s">
        <v>61</v>
      </c>
      <c r="J91" s="428"/>
      <c r="K91" s="429"/>
      <c r="L91" s="430"/>
      <c r="M91" s="430"/>
      <c r="N91" s="430"/>
      <c r="O91" s="431"/>
      <c r="P91" s="429"/>
      <c r="Q91" s="430"/>
      <c r="R91" s="430"/>
      <c r="S91" s="430"/>
      <c r="T91" s="431"/>
      <c r="U91" s="432">
        <f t="shared" si="27"/>
        <v>0</v>
      </c>
    </row>
    <row r="92" spans="2:21" ht="21.75" customHeight="1" outlineLevel="1" x14ac:dyDescent="0.45">
      <c r="B92" s="688"/>
      <c r="C92" s="691"/>
      <c r="D92" s="113"/>
      <c r="E92" s="51"/>
      <c r="F92" s="51"/>
      <c r="G92" s="51"/>
      <c r="H92" s="406"/>
      <c r="I92" s="441" t="s">
        <v>62</v>
      </c>
      <c r="J92" s="428"/>
      <c r="K92" s="429">
        <v>25000</v>
      </c>
      <c r="L92" s="430">
        <v>25000</v>
      </c>
      <c r="M92" s="430">
        <v>25000</v>
      </c>
      <c r="N92" s="430">
        <v>25000</v>
      </c>
      <c r="O92" s="431">
        <v>25000</v>
      </c>
      <c r="P92" s="429">
        <v>25000</v>
      </c>
      <c r="Q92" s="430">
        <v>25000</v>
      </c>
      <c r="R92" s="430">
        <v>25000</v>
      </c>
      <c r="S92" s="430">
        <v>25000</v>
      </c>
      <c r="T92" s="431">
        <v>25000</v>
      </c>
      <c r="U92" s="432">
        <f t="shared" si="27"/>
        <v>250000</v>
      </c>
    </row>
    <row r="93" spans="2:21" ht="21.75" customHeight="1" outlineLevel="1" x14ac:dyDescent="0.45">
      <c r="B93" s="688"/>
      <c r="C93" s="691"/>
      <c r="D93" s="113"/>
      <c r="E93" s="51"/>
      <c r="F93" s="51"/>
      <c r="G93" s="51"/>
      <c r="H93" s="406"/>
      <c r="I93" s="441" t="s">
        <v>63</v>
      </c>
      <c r="J93" s="428"/>
      <c r="K93" s="429">
        <v>1080000</v>
      </c>
      <c r="L93" s="430">
        <v>1080000</v>
      </c>
      <c r="M93" s="430">
        <v>1080000</v>
      </c>
      <c r="N93" s="430">
        <v>1080000</v>
      </c>
      <c r="O93" s="431">
        <v>1080000</v>
      </c>
      <c r="P93" s="429">
        <v>1080000</v>
      </c>
      <c r="Q93" s="430">
        <v>1080000</v>
      </c>
      <c r="R93" s="430">
        <v>1080000</v>
      </c>
      <c r="S93" s="430">
        <v>1080000</v>
      </c>
      <c r="T93" s="431">
        <v>1080000</v>
      </c>
      <c r="U93" s="432">
        <f t="shared" si="27"/>
        <v>10800000</v>
      </c>
    </row>
    <row r="94" spans="2:21" ht="21.75" customHeight="1" outlineLevel="1" x14ac:dyDescent="0.45">
      <c r="B94" s="688"/>
      <c r="C94" s="691"/>
      <c r="D94" s="113"/>
      <c r="E94" s="51"/>
      <c r="F94" s="51"/>
      <c r="G94" s="51"/>
      <c r="H94" s="406"/>
      <c r="I94" s="441" t="s">
        <v>64</v>
      </c>
      <c r="J94" s="428"/>
      <c r="K94" s="429">
        <v>1412000</v>
      </c>
      <c r="L94" s="430">
        <v>1412000</v>
      </c>
      <c r="M94" s="430">
        <v>1412000</v>
      </c>
      <c r="N94" s="430">
        <v>1412000</v>
      </c>
      <c r="O94" s="431">
        <v>1412000</v>
      </c>
      <c r="P94" s="429">
        <v>1412000</v>
      </c>
      <c r="Q94" s="430">
        <v>1412000</v>
      </c>
      <c r="R94" s="430">
        <v>1412000</v>
      </c>
      <c r="S94" s="430">
        <v>1412000</v>
      </c>
      <c r="T94" s="431">
        <v>1412000</v>
      </c>
      <c r="U94" s="432">
        <f t="shared" si="27"/>
        <v>14120000</v>
      </c>
    </row>
    <row r="95" spans="2:21" ht="21.75" customHeight="1" outlineLevel="1" x14ac:dyDescent="0.45">
      <c r="B95" s="688"/>
      <c r="C95" s="691"/>
      <c r="D95" s="113"/>
      <c r="E95" s="51"/>
      <c r="F95" s="51"/>
      <c r="G95" s="51"/>
      <c r="H95" s="406"/>
      <c r="I95" s="441" t="s">
        <v>65</v>
      </c>
      <c r="J95" s="428"/>
      <c r="K95" s="429"/>
      <c r="L95" s="430"/>
      <c r="M95" s="430"/>
      <c r="N95" s="430"/>
      <c r="O95" s="431"/>
      <c r="P95" s="429"/>
      <c r="Q95" s="430"/>
      <c r="R95" s="430"/>
      <c r="S95" s="430"/>
      <c r="T95" s="431"/>
      <c r="U95" s="432">
        <f t="shared" si="27"/>
        <v>0</v>
      </c>
    </row>
    <row r="96" spans="2:21" ht="21.75" customHeight="1" outlineLevel="1" x14ac:dyDescent="0.45">
      <c r="B96" s="688"/>
      <c r="C96" s="691"/>
      <c r="D96" s="113"/>
      <c r="E96" s="51"/>
      <c r="F96" s="51"/>
      <c r="G96" s="51"/>
      <c r="H96" s="406"/>
      <c r="I96" s="441" t="s">
        <v>66</v>
      </c>
      <c r="J96" s="428"/>
      <c r="K96" s="429">
        <v>1287000</v>
      </c>
      <c r="L96" s="430">
        <v>1200000</v>
      </c>
      <c r="M96" s="430">
        <v>1287000</v>
      </c>
      <c r="N96" s="430">
        <v>1418000</v>
      </c>
      <c r="O96" s="431">
        <v>1287000</v>
      </c>
      <c r="P96" s="429">
        <v>1200000</v>
      </c>
      <c r="Q96" s="430">
        <v>1287000</v>
      </c>
      <c r="R96" s="430">
        <v>1200000</v>
      </c>
      <c r="S96" s="430">
        <v>1505000</v>
      </c>
      <c r="T96" s="431">
        <v>1200000</v>
      </c>
      <c r="U96" s="432">
        <f t="shared" si="27"/>
        <v>12871000</v>
      </c>
    </row>
    <row r="97" spans="2:21" ht="21.75" customHeight="1" outlineLevel="1" x14ac:dyDescent="0.45">
      <c r="B97" s="688"/>
      <c r="C97" s="691"/>
      <c r="D97" s="50"/>
      <c r="E97" s="51"/>
      <c r="F97" s="51"/>
      <c r="G97" s="51"/>
      <c r="H97" s="408"/>
      <c r="I97" s="441" t="s">
        <v>67</v>
      </c>
      <c r="J97" s="428"/>
      <c r="K97" s="429">
        <v>13000</v>
      </c>
      <c r="L97" s="430">
        <v>13000</v>
      </c>
      <c r="M97" s="430">
        <v>13000</v>
      </c>
      <c r="N97" s="430">
        <v>13000</v>
      </c>
      <c r="O97" s="431">
        <v>13000</v>
      </c>
      <c r="P97" s="429">
        <v>13000</v>
      </c>
      <c r="Q97" s="430">
        <v>13000</v>
      </c>
      <c r="R97" s="430">
        <v>13000</v>
      </c>
      <c r="S97" s="430">
        <v>13000</v>
      </c>
      <c r="T97" s="431">
        <v>13000</v>
      </c>
      <c r="U97" s="432">
        <f t="shared" si="27"/>
        <v>130000</v>
      </c>
    </row>
    <row r="98" spans="2:21" ht="21.75" customHeight="1" x14ac:dyDescent="0.45">
      <c r="B98" s="688"/>
      <c r="C98" s="691"/>
      <c r="D98" s="50"/>
      <c r="E98" s="51"/>
      <c r="F98" s="51"/>
      <c r="G98" s="51"/>
      <c r="H98" s="416" t="s">
        <v>46</v>
      </c>
      <c r="I98" s="410"/>
      <c r="J98" s="443"/>
      <c r="K98" s="434"/>
      <c r="L98" s="435"/>
      <c r="M98" s="435"/>
      <c r="N98" s="435"/>
      <c r="O98" s="436"/>
      <c r="P98" s="434"/>
      <c r="Q98" s="435"/>
      <c r="R98" s="435"/>
      <c r="S98" s="435"/>
      <c r="T98" s="436"/>
      <c r="U98" s="444"/>
    </row>
    <row r="99" spans="2:21" ht="21.75" customHeight="1" x14ac:dyDescent="0.45">
      <c r="B99" s="688"/>
      <c r="C99" s="691"/>
      <c r="D99" s="50"/>
      <c r="E99" s="51"/>
      <c r="F99" s="51"/>
      <c r="G99" s="71"/>
      <c r="H99" s="416" t="s">
        <v>26</v>
      </c>
      <c r="I99" s="410"/>
      <c r="J99" s="417">
        <f t="shared" ref="J99" si="32">SUM(J89,J98)</f>
        <v>0</v>
      </c>
      <c r="K99" s="418">
        <f>SUM(K89,K98)</f>
        <v>3817000</v>
      </c>
      <c r="L99" s="419">
        <f t="shared" ref="L99:T99" si="33">SUM(L89,L98)</f>
        <v>3730000</v>
      </c>
      <c r="M99" s="419">
        <f t="shared" si="33"/>
        <v>3817000</v>
      </c>
      <c r="N99" s="419">
        <f t="shared" si="33"/>
        <v>3948000</v>
      </c>
      <c r="O99" s="420">
        <f t="shared" si="33"/>
        <v>3817000</v>
      </c>
      <c r="P99" s="418">
        <f t="shared" si="33"/>
        <v>3730000</v>
      </c>
      <c r="Q99" s="419">
        <f t="shared" si="33"/>
        <v>3817000</v>
      </c>
      <c r="R99" s="419">
        <f t="shared" si="33"/>
        <v>3730000</v>
      </c>
      <c r="S99" s="419">
        <f t="shared" si="33"/>
        <v>4035000</v>
      </c>
      <c r="T99" s="420">
        <f t="shared" si="33"/>
        <v>3730000</v>
      </c>
      <c r="U99" s="421">
        <f t="shared" si="27"/>
        <v>38171000</v>
      </c>
    </row>
    <row r="100" spans="2:21" ht="21.75" customHeight="1" x14ac:dyDescent="0.45">
      <c r="B100" s="688"/>
      <c r="C100" s="691"/>
      <c r="D100" s="50"/>
      <c r="E100" s="51"/>
      <c r="F100" s="51"/>
      <c r="G100" s="77" t="s">
        <v>49</v>
      </c>
      <c r="H100" s="409" t="s">
        <v>50</v>
      </c>
      <c r="I100" s="410"/>
      <c r="J100" s="428"/>
      <c r="K100" s="429">
        <f>SUM(K101:K107)</f>
        <v>1608000</v>
      </c>
      <c r="L100" s="430">
        <f t="shared" ref="L100:T100" si="34">SUM(L101:L107)</f>
        <v>1608000</v>
      </c>
      <c r="M100" s="430">
        <f t="shared" si="34"/>
        <v>1608000</v>
      </c>
      <c r="N100" s="430">
        <f t="shared" si="34"/>
        <v>1608000</v>
      </c>
      <c r="O100" s="431">
        <f t="shared" si="34"/>
        <v>1608000</v>
      </c>
      <c r="P100" s="429">
        <f t="shared" si="34"/>
        <v>1608000</v>
      </c>
      <c r="Q100" s="430">
        <f t="shared" si="34"/>
        <v>1608000</v>
      </c>
      <c r="R100" s="430">
        <f t="shared" si="34"/>
        <v>1608000</v>
      </c>
      <c r="S100" s="430">
        <f t="shared" si="34"/>
        <v>1608000</v>
      </c>
      <c r="T100" s="431">
        <f t="shared" si="34"/>
        <v>1608000</v>
      </c>
      <c r="U100" s="432">
        <f t="shared" si="27"/>
        <v>16080000</v>
      </c>
    </row>
    <row r="101" spans="2:21" ht="21.75" customHeight="1" outlineLevel="1" x14ac:dyDescent="0.45">
      <c r="B101" s="688"/>
      <c r="C101" s="691"/>
      <c r="D101" s="113"/>
      <c r="E101" s="51"/>
      <c r="F101" s="51"/>
      <c r="G101" s="51"/>
      <c r="H101" s="406"/>
      <c r="I101" s="441" t="s">
        <v>43</v>
      </c>
      <c r="J101" s="428"/>
      <c r="K101" s="429">
        <v>48000</v>
      </c>
      <c r="L101" s="430">
        <v>48000</v>
      </c>
      <c r="M101" s="430">
        <v>48000</v>
      </c>
      <c r="N101" s="430">
        <v>48000</v>
      </c>
      <c r="O101" s="431">
        <v>48000</v>
      </c>
      <c r="P101" s="429">
        <v>48000</v>
      </c>
      <c r="Q101" s="430">
        <v>48000</v>
      </c>
      <c r="R101" s="430">
        <v>48000</v>
      </c>
      <c r="S101" s="430">
        <v>48000</v>
      </c>
      <c r="T101" s="431">
        <v>48000</v>
      </c>
      <c r="U101" s="432">
        <f t="shared" si="27"/>
        <v>480000</v>
      </c>
    </row>
    <row r="102" spans="2:21" ht="21.75" customHeight="1" outlineLevel="1" x14ac:dyDescent="0.45">
      <c r="B102" s="688"/>
      <c r="C102" s="691"/>
      <c r="D102" s="113"/>
      <c r="E102" s="51"/>
      <c r="F102" s="51"/>
      <c r="G102" s="51"/>
      <c r="H102" s="406"/>
      <c r="I102" s="441" t="s">
        <v>61</v>
      </c>
      <c r="J102" s="428"/>
      <c r="K102" s="429"/>
      <c r="L102" s="430"/>
      <c r="M102" s="430"/>
      <c r="N102" s="430"/>
      <c r="O102" s="431"/>
      <c r="P102" s="429"/>
      <c r="Q102" s="430"/>
      <c r="R102" s="430"/>
      <c r="S102" s="430"/>
      <c r="T102" s="431"/>
      <c r="U102" s="432">
        <f t="shared" si="27"/>
        <v>0</v>
      </c>
    </row>
    <row r="103" spans="2:21" ht="21.75" customHeight="1" outlineLevel="1" x14ac:dyDescent="0.45">
      <c r="B103" s="688"/>
      <c r="C103" s="691"/>
      <c r="D103" s="113"/>
      <c r="E103" s="51"/>
      <c r="F103" s="51"/>
      <c r="G103" s="51"/>
      <c r="H103" s="406"/>
      <c r="I103" s="441" t="s">
        <v>62</v>
      </c>
      <c r="J103" s="428"/>
      <c r="K103" s="429"/>
      <c r="L103" s="430"/>
      <c r="M103" s="430"/>
      <c r="N103" s="430"/>
      <c r="O103" s="431"/>
      <c r="P103" s="429"/>
      <c r="Q103" s="430"/>
      <c r="R103" s="430"/>
      <c r="S103" s="430"/>
      <c r="T103" s="431"/>
      <c r="U103" s="432">
        <f t="shared" si="27"/>
        <v>0</v>
      </c>
    </row>
    <row r="104" spans="2:21" ht="21.75" customHeight="1" outlineLevel="1" x14ac:dyDescent="0.45">
      <c r="B104" s="688"/>
      <c r="C104" s="691"/>
      <c r="D104" s="113"/>
      <c r="E104" s="51"/>
      <c r="F104" s="51"/>
      <c r="G104" s="51"/>
      <c r="H104" s="406"/>
      <c r="I104" s="441" t="s">
        <v>63</v>
      </c>
      <c r="J104" s="428"/>
      <c r="K104" s="429">
        <v>1560000</v>
      </c>
      <c r="L104" s="430">
        <v>1560000</v>
      </c>
      <c r="M104" s="430">
        <v>1560000</v>
      </c>
      <c r="N104" s="430">
        <v>1560000</v>
      </c>
      <c r="O104" s="431">
        <v>1560000</v>
      </c>
      <c r="P104" s="429">
        <v>1560000</v>
      </c>
      <c r="Q104" s="430">
        <v>1560000</v>
      </c>
      <c r="R104" s="430">
        <v>1560000</v>
      </c>
      <c r="S104" s="430">
        <v>1560000</v>
      </c>
      <c r="T104" s="431">
        <v>1560000</v>
      </c>
      <c r="U104" s="432">
        <f t="shared" si="27"/>
        <v>15600000</v>
      </c>
    </row>
    <row r="105" spans="2:21" ht="21.75" customHeight="1" outlineLevel="1" x14ac:dyDescent="0.45">
      <c r="B105" s="688"/>
      <c r="C105" s="691"/>
      <c r="D105" s="113"/>
      <c r="E105" s="51"/>
      <c r="F105" s="51"/>
      <c r="G105" s="51"/>
      <c r="H105" s="406"/>
      <c r="I105" s="441" t="s">
        <v>64</v>
      </c>
      <c r="J105" s="428"/>
      <c r="K105" s="429"/>
      <c r="L105" s="430"/>
      <c r="M105" s="430"/>
      <c r="N105" s="430"/>
      <c r="O105" s="431"/>
      <c r="P105" s="429"/>
      <c r="Q105" s="430"/>
      <c r="R105" s="430"/>
      <c r="S105" s="430"/>
      <c r="T105" s="431"/>
      <c r="U105" s="432">
        <f t="shared" si="27"/>
        <v>0</v>
      </c>
    </row>
    <row r="106" spans="2:21" ht="21.75" customHeight="1" outlineLevel="1" x14ac:dyDescent="0.45">
      <c r="B106" s="688"/>
      <c r="C106" s="691"/>
      <c r="D106" s="113"/>
      <c r="E106" s="51"/>
      <c r="F106" s="51"/>
      <c r="G106" s="51"/>
      <c r="H106" s="406"/>
      <c r="I106" s="441" t="s">
        <v>65</v>
      </c>
      <c r="J106" s="428"/>
      <c r="K106" s="429"/>
      <c r="L106" s="430"/>
      <c r="M106" s="430"/>
      <c r="N106" s="430"/>
      <c r="O106" s="431"/>
      <c r="P106" s="429"/>
      <c r="Q106" s="430"/>
      <c r="R106" s="430"/>
      <c r="S106" s="430"/>
      <c r="T106" s="431"/>
      <c r="U106" s="432">
        <f t="shared" si="27"/>
        <v>0</v>
      </c>
    </row>
    <row r="107" spans="2:21" ht="21.75" customHeight="1" outlineLevel="1" x14ac:dyDescent="0.45">
      <c r="B107" s="688"/>
      <c r="C107" s="691"/>
      <c r="D107" s="113"/>
      <c r="E107" s="51"/>
      <c r="F107" s="51"/>
      <c r="G107" s="51"/>
      <c r="H107" s="408"/>
      <c r="I107" s="441" t="s">
        <v>66</v>
      </c>
      <c r="J107" s="428"/>
      <c r="K107" s="429"/>
      <c r="L107" s="430"/>
      <c r="M107" s="430"/>
      <c r="N107" s="430"/>
      <c r="O107" s="431"/>
      <c r="P107" s="429"/>
      <c r="Q107" s="430"/>
      <c r="R107" s="430"/>
      <c r="S107" s="430"/>
      <c r="T107" s="431"/>
      <c r="U107" s="432">
        <f t="shared" si="27"/>
        <v>0</v>
      </c>
    </row>
    <row r="108" spans="2:21" ht="21.75" customHeight="1" x14ac:dyDescent="0.45">
      <c r="B108" s="688"/>
      <c r="C108" s="691"/>
      <c r="D108" s="50"/>
      <c r="E108" s="51"/>
      <c r="F108" s="51"/>
      <c r="G108" s="51"/>
      <c r="H108" s="416" t="s">
        <v>51</v>
      </c>
      <c r="I108" s="410"/>
      <c r="J108" s="443"/>
      <c r="K108" s="434"/>
      <c r="L108" s="435"/>
      <c r="M108" s="435"/>
      <c r="N108" s="435"/>
      <c r="O108" s="436"/>
      <c r="P108" s="434"/>
      <c r="Q108" s="435"/>
      <c r="R108" s="435"/>
      <c r="S108" s="435"/>
      <c r="T108" s="436"/>
      <c r="U108" s="444"/>
    </row>
    <row r="109" spans="2:21" ht="21.75" customHeight="1" x14ac:dyDescent="0.45">
      <c r="B109" s="688"/>
      <c r="C109" s="691"/>
      <c r="D109" s="50"/>
      <c r="E109" s="51"/>
      <c r="F109" s="51"/>
      <c r="G109" s="71"/>
      <c r="H109" s="416" t="s">
        <v>26</v>
      </c>
      <c r="I109" s="410"/>
      <c r="J109" s="417">
        <f t="shared" ref="J109" si="35">SUM(J100,J108)</f>
        <v>0</v>
      </c>
      <c r="K109" s="418">
        <f>SUM(K100,K108)</f>
        <v>1608000</v>
      </c>
      <c r="L109" s="419">
        <f t="shared" ref="L109:T109" si="36">SUM(L100,L108)</f>
        <v>1608000</v>
      </c>
      <c r="M109" s="419">
        <f t="shared" si="36"/>
        <v>1608000</v>
      </c>
      <c r="N109" s="419">
        <f t="shared" si="36"/>
        <v>1608000</v>
      </c>
      <c r="O109" s="420">
        <f t="shared" si="36"/>
        <v>1608000</v>
      </c>
      <c r="P109" s="418">
        <f t="shared" si="36"/>
        <v>1608000</v>
      </c>
      <c r="Q109" s="419">
        <f t="shared" si="36"/>
        <v>1608000</v>
      </c>
      <c r="R109" s="419">
        <f t="shared" si="36"/>
        <v>1608000</v>
      </c>
      <c r="S109" s="419">
        <f t="shared" si="36"/>
        <v>1608000</v>
      </c>
      <c r="T109" s="420">
        <f t="shared" si="36"/>
        <v>1608000</v>
      </c>
      <c r="U109" s="421">
        <f t="shared" si="27"/>
        <v>16080000</v>
      </c>
    </row>
    <row r="110" spans="2:21" ht="21.75" customHeight="1" x14ac:dyDescent="0.45">
      <c r="B110" s="688"/>
      <c r="C110" s="691"/>
      <c r="D110" s="50"/>
      <c r="E110" s="71"/>
      <c r="F110" s="71"/>
      <c r="G110" s="88" t="s">
        <v>18</v>
      </c>
      <c r="H110" s="426"/>
      <c r="I110" s="427"/>
      <c r="J110" s="417">
        <f t="shared" ref="J110:T110" si="37">SUM(J88,J99,J109)</f>
        <v>0</v>
      </c>
      <c r="K110" s="418">
        <f t="shared" si="37"/>
        <v>215311876</v>
      </c>
      <c r="L110" s="419">
        <f t="shared" si="37"/>
        <v>215280778</v>
      </c>
      <c r="M110" s="419">
        <f t="shared" si="37"/>
        <v>215412790</v>
      </c>
      <c r="N110" s="419">
        <f t="shared" si="37"/>
        <v>215588736</v>
      </c>
      <c r="O110" s="420">
        <f t="shared" si="37"/>
        <v>215490604</v>
      </c>
      <c r="P110" s="418">
        <f t="shared" si="37"/>
        <v>215459044</v>
      </c>
      <c r="Q110" s="419">
        <f t="shared" si="37"/>
        <v>215589406</v>
      </c>
      <c r="R110" s="419">
        <f t="shared" si="37"/>
        <v>215547418</v>
      </c>
      <c r="S110" s="419">
        <f t="shared" si="37"/>
        <v>215885748</v>
      </c>
      <c r="T110" s="420">
        <f t="shared" si="37"/>
        <v>215635726</v>
      </c>
      <c r="U110" s="421">
        <f t="shared" si="27"/>
        <v>2155202126</v>
      </c>
    </row>
    <row r="111" spans="2:21" ht="21.75" customHeight="1" thickBot="1" x14ac:dyDescent="0.5">
      <c r="B111" s="688"/>
      <c r="C111" s="691"/>
      <c r="D111" s="121"/>
      <c r="E111" s="122" t="s">
        <v>30</v>
      </c>
      <c r="F111" s="123"/>
      <c r="G111" s="123"/>
      <c r="H111" s="445"/>
      <c r="I111" s="446"/>
      <c r="J111" s="447">
        <f>SUM(J44,J72,J74,J110)</f>
        <v>0</v>
      </c>
      <c r="K111" s="448">
        <f>SUM(K44,K72,K74,K110)</f>
        <v>263263876</v>
      </c>
      <c r="L111" s="449">
        <f>SUM(L44,L72,L74,L110)</f>
        <v>263232778</v>
      </c>
      <c r="M111" s="449">
        <f>SUM(M44,M72,M74,M110)</f>
        <v>265484790</v>
      </c>
      <c r="N111" s="449">
        <f>SUM(N44,N72,N74,N110)</f>
        <v>263540736</v>
      </c>
      <c r="O111" s="450">
        <f>SUM(O44,O72,O74,O110)</f>
        <v>263442604</v>
      </c>
      <c r="P111" s="448">
        <f>SUM(P44,P72,P74,P110)</f>
        <v>269531044</v>
      </c>
      <c r="Q111" s="449">
        <f>SUM(Q44,Q72,Q74,Q110)</f>
        <v>267541406</v>
      </c>
      <c r="R111" s="449">
        <f>SUM(R44,R72,R74,R110)</f>
        <v>267499418</v>
      </c>
      <c r="S111" s="449">
        <f>SUM(S44,S72,S74,S110)</f>
        <v>269957748</v>
      </c>
      <c r="T111" s="450">
        <f>SUM(T44,T72,T74,T110)</f>
        <v>263587726</v>
      </c>
      <c r="U111" s="451">
        <f t="shared" si="27"/>
        <v>2657082126</v>
      </c>
    </row>
    <row r="112" spans="2:21" ht="21.75" customHeight="1" x14ac:dyDescent="0.45">
      <c r="B112" s="688"/>
      <c r="C112" s="691"/>
      <c r="D112" s="130" t="s">
        <v>68</v>
      </c>
      <c r="E112" s="131" t="s">
        <v>69</v>
      </c>
      <c r="F112" s="131" t="s">
        <v>23</v>
      </c>
      <c r="G112" s="131" t="s">
        <v>34</v>
      </c>
      <c r="H112" s="452" t="s">
        <v>70</v>
      </c>
      <c r="I112" s="453"/>
      <c r="J112" s="380"/>
      <c r="K112" s="381"/>
      <c r="L112" s="382"/>
      <c r="M112" s="382"/>
      <c r="N112" s="382"/>
      <c r="O112" s="383"/>
      <c r="P112" s="381"/>
      <c r="Q112" s="382"/>
      <c r="R112" s="382"/>
      <c r="S112" s="382"/>
      <c r="T112" s="383"/>
      <c r="U112" s="384">
        <f t="shared" si="27"/>
        <v>0</v>
      </c>
    </row>
    <row r="113" spans="2:21" ht="21.75" customHeight="1" x14ac:dyDescent="0.45">
      <c r="B113" s="688"/>
      <c r="C113" s="691"/>
      <c r="D113" s="134" t="s">
        <v>72</v>
      </c>
      <c r="E113" s="135"/>
      <c r="F113" s="135"/>
      <c r="G113" s="136"/>
      <c r="H113" s="454" t="s">
        <v>73</v>
      </c>
      <c r="I113" s="455"/>
      <c r="J113" s="392"/>
      <c r="K113" s="393"/>
      <c r="L113" s="394"/>
      <c r="M113" s="394"/>
      <c r="N113" s="394"/>
      <c r="O113" s="395"/>
      <c r="P113" s="393"/>
      <c r="Q113" s="394"/>
      <c r="R113" s="394"/>
      <c r="S113" s="394"/>
      <c r="T113" s="395"/>
      <c r="U113" s="396">
        <f t="shared" si="27"/>
        <v>0</v>
      </c>
    </row>
    <row r="114" spans="2:21" ht="21.75" customHeight="1" x14ac:dyDescent="0.45">
      <c r="B114" s="688"/>
      <c r="C114" s="691"/>
      <c r="D114" s="134"/>
      <c r="E114" s="135"/>
      <c r="F114" s="135"/>
      <c r="G114" s="139" t="s">
        <v>43</v>
      </c>
      <c r="H114" s="456" t="s">
        <v>74</v>
      </c>
      <c r="I114" s="457"/>
      <c r="J114" s="411"/>
      <c r="K114" s="412"/>
      <c r="L114" s="413"/>
      <c r="M114" s="413"/>
      <c r="N114" s="413"/>
      <c r="O114" s="414"/>
      <c r="P114" s="412"/>
      <c r="Q114" s="413"/>
      <c r="R114" s="413"/>
      <c r="S114" s="413"/>
      <c r="T114" s="414"/>
      <c r="U114" s="415">
        <f t="shared" si="27"/>
        <v>0</v>
      </c>
    </row>
    <row r="115" spans="2:21" ht="21.75" customHeight="1" x14ac:dyDescent="0.45">
      <c r="B115" s="688"/>
      <c r="C115" s="691"/>
      <c r="D115" s="134"/>
      <c r="E115" s="135"/>
      <c r="F115" s="135"/>
      <c r="G115" s="136"/>
      <c r="H115" s="456" t="s">
        <v>73</v>
      </c>
      <c r="I115" s="457"/>
      <c r="J115" s="411"/>
      <c r="K115" s="412"/>
      <c r="L115" s="413"/>
      <c r="M115" s="413"/>
      <c r="N115" s="413"/>
      <c r="O115" s="414"/>
      <c r="P115" s="412"/>
      <c r="Q115" s="413"/>
      <c r="R115" s="413"/>
      <c r="S115" s="413"/>
      <c r="T115" s="414"/>
      <c r="U115" s="415">
        <f t="shared" si="27"/>
        <v>0</v>
      </c>
    </row>
    <row r="116" spans="2:21" ht="21.75" customHeight="1" x14ac:dyDescent="0.45">
      <c r="B116" s="688"/>
      <c r="C116" s="691"/>
      <c r="D116" s="134"/>
      <c r="E116" s="135"/>
      <c r="F116" s="135"/>
      <c r="G116" s="139" t="s">
        <v>49</v>
      </c>
      <c r="H116" s="456" t="s">
        <v>76</v>
      </c>
      <c r="I116" s="457"/>
      <c r="J116" s="411"/>
      <c r="K116" s="412"/>
      <c r="L116" s="413"/>
      <c r="M116" s="413"/>
      <c r="N116" s="413"/>
      <c r="O116" s="414"/>
      <c r="P116" s="412"/>
      <c r="Q116" s="413"/>
      <c r="R116" s="413"/>
      <c r="S116" s="413"/>
      <c r="T116" s="414"/>
      <c r="U116" s="415">
        <f t="shared" si="27"/>
        <v>0</v>
      </c>
    </row>
    <row r="117" spans="2:21" ht="21.75" customHeight="1" x14ac:dyDescent="0.45">
      <c r="B117" s="688"/>
      <c r="C117" s="691"/>
      <c r="D117" s="134"/>
      <c r="E117" s="135"/>
      <c r="F117" s="135"/>
      <c r="G117" s="136"/>
      <c r="H117" s="456" t="s">
        <v>73</v>
      </c>
      <c r="I117" s="457"/>
      <c r="J117" s="411"/>
      <c r="K117" s="412"/>
      <c r="L117" s="413"/>
      <c r="M117" s="413"/>
      <c r="N117" s="413"/>
      <c r="O117" s="414"/>
      <c r="P117" s="412"/>
      <c r="Q117" s="413"/>
      <c r="R117" s="413"/>
      <c r="S117" s="413"/>
      <c r="T117" s="414"/>
      <c r="U117" s="415">
        <f t="shared" si="27"/>
        <v>0</v>
      </c>
    </row>
    <row r="118" spans="2:21" ht="21.75" customHeight="1" x14ac:dyDescent="0.45">
      <c r="B118" s="688"/>
      <c r="C118" s="691"/>
      <c r="D118" s="134"/>
      <c r="E118" s="136"/>
      <c r="F118" s="136"/>
      <c r="G118" s="143" t="s">
        <v>18</v>
      </c>
      <c r="H118" s="458"/>
      <c r="I118" s="457"/>
      <c r="J118" s="459">
        <f>SUM(J112:J117)</f>
        <v>0</v>
      </c>
      <c r="K118" s="460">
        <f t="shared" ref="K118:T118" si="38">SUM(K112:K117)</f>
        <v>0</v>
      </c>
      <c r="L118" s="461">
        <f t="shared" si="38"/>
        <v>0</v>
      </c>
      <c r="M118" s="461">
        <f t="shared" si="38"/>
        <v>0</v>
      </c>
      <c r="N118" s="461">
        <f t="shared" si="38"/>
        <v>0</v>
      </c>
      <c r="O118" s="462">
        <f t="shared" si="38"/>
        <v>0</v>
      </c>
      <c r="P118" s="460">
        <f t="shared" si="38"/>
        <v>0</v>
      </c>
      <c r="Q118" s="461">
        <f t="shared" si="38"/>
        <v>0</v>
      </c>
      <c r="R118" s="461">
        <f t="shared" si="38"/>
        <v>0</v>
      </c>
      <c r="S118" s="461">
        <f t="shared" si="38"/>
        <v>0</v>
      </c>
      <c r="T118" s="462">
        <f t="shared" si="38"/>
        <v>0</v>
      </c>
      <c r="U118" s="463">
        <f t="shared" si="27"/>
        <v>0</v>
      </c>
    </row>
    <row r="119" spans="2:21" ht="21.75" customHeight="1" x14ac:dyDescent="0.45">
      <c r="B119" s="688"/>
      <c r="C119" s="691"/>
      <c r="D119" s="134"/>
      <c r="E119" s="139" t="s">
        <v>78</v>
      </c>
      <c r="F119" s="139" t="s">
        <v>23</v>
      </c>
      <c r="G119" s="139" t="s">
        <v>34</v>
      </c>
      <c r="H119" s="456" t="s">
        <v>79</v>
      </c>
      <c r="I119" s="457"/>
      <c r="J119" s="411"/>
      <c r="K119" s="412"/>
      <c r="L119" s="413"/>
      <c r="M119" s="413"/>
      <c r="N119" s="413"/>
      <c r="O119" s="414"/>
      <c r="P119" s="412"/>
      <c r="Q119" s="413"/>
      <c r="R119" s="413"/>
      <c r="S119" s="413"/>
      <c r="T119" s="414"/>
      <c r="U119" s="415">
        <f t="shared" si="27"/>
        <v>0</v>
      </c>
    </row>
    <row r="120" spans="2:21" ht="21.75" customHeight="1" x14ac:dyDescent="0.45">
      <c r="B120" s="688"/>
      <c r="C120" s="691"/>
      <c r="D120" s="134"/>
      <c r="E120" s="135"/>
      <c r="F120" s="135"/>
      <c r="G120" s="135"/>
      <c r="H120" s="456" t="s">
        <v>80</v>
      </c>
      <c r="I120" s="457"/>
      <c r="J120" s="411"/>
      <c r="K120" s="412"/>
      <c r="L120" s="413"/>
      <c r="M120" s="413"/>
      <c r="N120" s="413"/>
      <c r="O120" s="414"/>
      <c r="P120" s="412"/>
      <c r="Q120" s="413"/>
      <c r="R120" s="413"/>
      <c r="S120" s="413"/>
      <c r="T120" s="414"/>
      <c r="U120" s="415">
        <f t="shared" si="27"/>
        <v>0</v>
      </c>
    </row>
    <row r="121" spans="2:21" ht="21.75" customHeight="1" x14ac:dyDescent="0.45">
      <c r="B121" s="688"/>
      <c r="C121" s="691"/>
      <c r="D121" s="134"/>
      <c r="E121" s="135"/>
      <c r="F121" s="135"/>
      <c r="G121" s="136"/>
      <c r="H121" s="456" t="s">
        <v>26</v>
      </c>
      <c r="I121" s="457"/>
      <c r="J121" s="459">
        <f>SUM(J119:J120)</f>
        <v>0</v>
      </c>
      <c r="K121" s="460">
        <f t="shared" ref="K121:T121" si="39">SUM(K119:K120)</f>
        <v>0</v>
      </c>
      <c r="L121" s="461">
        <f t="shared" si="39"/>
        <v>0</v>
      </c>
      <c r="M121" s="461">
        <f t="shared" si="39"/>
        <v>0</v>
      </c>
      <c r="N121" s="461">
        <f t="shared" si="39"/>
        <v>0</v>
      </c>
      <c r="O121" s="462">
        <f t="shared" si="39"/>
        <v>0</v>
      </c>
      <c r="P121" s="460">
        <f t="shared" si="39"/>
        <v>0</v>
      </c>
      <c r="Q121" s="461">
        <f t="shared" si="39"/>
        <v>0</v>
      </c>
      <c r="R121" s="461">
        <f t="shared" si="39"/>
        <v>0</v>
      </c>
      <c r="S121" s="461">
        <f t="shared" si="39"/>
        <v>0</v>
      </c>
      <c r="T121" s="462">
        <f t="shared" si="39"/>
        <v>0</v>
      </c>
      <c r="U121" s="463">
        <f t="shared" si="27"/>
        <v>0</v>
      </c>
    </row>
    <row r="122" spans="2:21" ht="21.75" customHeight="1" x14ac:dyDescent="0.45">
      <c r="B122" s="688"/>
      <c r="C122" s="691"/>
      <c r="D122" s="134"/>
      <c r="E122" s="135"/>
      <c r="F122" s="135"/>
      <c r="G122" s="149" t="s">
        <v>43</v>
      </c>
      <c r="H122" s="456" t="s">
        <v>80</v>
      </c>
      <c r="I122" s="457"/>
      <c r="J122" s="411"/>
      <c r="K122" s="412"/>
      <c r="L122" s="413"/>
      <c r="M122" s="413"/>
      <c r="N122" s="413"/>
      <c r="O122" s="414"/>
      <c r="P122" s="412"/>
      <c r="Q122" s="413"/>
      <c r="R122" s="413"/>
      <c r="S122" s="413"/>
      <c r="T122" s="414"/>
      <c r="U122" s="415">
        <f t="shared" si="27"/>
        <v>0</v>
      </c>
    </row>
    <row r="123" spans="2:21" ht="21.75" customHeight="1" x14ac:dyDescent="0.45">
      <c r="B123" s="688"/>
      <c r="C123" s="691"/>
      <c r="D123" s="134"/>
      <c r="E123" s="135"/>
      <c r="F123" s="135"/>
      <c r="G123" s="149" t="s">
        <v>49</v>
      </c>
      <c r="H123" s="456" t="s">
        <v>80</v>
      </c>
      <c r="I123" s="457"/>
      <c r="J123" s="411"/>
      <c r="K123" s="412"/>
      <c r="L123" s="413"/>
      <c r="M123" s="413"/>
      <c r="N123" s="413"/>
      <c r="O123" s="414"/>
      <c r="P123" s="412"/>
      <c r="Q123" s="413"/>
      <c r="R123" s="413"/>
      <c r="S123" s="413"/>
      <c r="T123" s="414"/>
      <c r="U123" s="415">
        <f t="shared" si="27"/>
        <v>0</v>
      </c>
    </row>
    <row r="124" spans="2:21" ht="21.75" customHeight="1" x14ac:dyDescent="0.45">
      <c r="B124" s="688"/>
      <c r="C124" s="691"/>
      <c r="D124" s="134"/>
      <c r="E124" s="136"/>
      <c r="F124" s="136"/>
      <c r="G124" s="143" t="s">
        <v>18</v>
      </c>
      <c r="H124" s="458"/>
      <c r="I124" s="457"/>
      <c r="J124" s="459">
        <f>SUM(J121,J122,J123)</f>
        <v>0</v>
      </c>
      <c r="K124" s="460">
        <f t="shared" ref="K124:T124" si="40">SUM(K121,K122,K123)</f>
        <v>0</v>
      </c>
      <c r="L124" s="461">
        <f t="shared" si="40"/>
        <v>0</v>
      </c>
      <c r="M124" s="461">
        <f t="shared" si="40"/>
        <v>0</v>
      </c>
      <c r="N124" s="461">
        <f t="shared" si="40"/>
        <v>0</v>
      </c>
      <c r="O124" s="462">
        <f t="shared" si="40"/>
        <v>0</v>
      </c>
      <c r="P124" s="460">
        <f t="shared" si="40"/>
        <v>0</v>
      </c>
      <c r="Q124" s="461">
        <f t="shared" si="40"/>
        <v>0</v>
      </c>
      <c r="R124" s="461">
        <f t="shared" si="40"/>
        <v>0</v>
      </c>
      <c r="S124" s="461">
        <f t="shared" si="40"/>
        <v>0</v>
      </c>
      <c r="T124" s="462">
        <f t="shared" si="40"/>
        <v>0</v>
      </c>
      <c r="U124" s="463">
        <f t="shared" si="27"/>
        <v>0</v>
      </c>
    </row>
    <row r="125" spans="2:21" ht="21.75" customHeight="1" x14ac:dyDescent="0.45">
      <c r="B125" s="688"/>
      <c r="C125" s="691"/>
      <c r="D125" s="134"/>
      <c r="E125" s="139" t="s">
        <v>81</v>
      </c>
      <c r="F125" s="139" t="s">
        <v>23</v>
      </c>
      <c r="G125" s="149" t="s">
        <v>34</v>
      </c>
      <c r="H125" s="456" t="s">
        <v>82</v>
      </c>
      <c r="I125" s="457"/>
      <c r="J125" s="411"/>
      <c r="K125" s="412"/>
      <c r="L125" s="413"/>
      <c r="M125" s="413"/>
      <c r="N125" s="413"/>
      <c r="O125" s="414"/>
      <c r="P125" s="412"/>
      <c r="Q125" s="413"/>
      <c r="R125" s="413"/>
      <c r="S125" s="413"/>
      <c r="T125" s="414"/>
      <c r="U125" s="415">
        <f t="shared" si="27"/>
        <v>0</v>
      </c>
    </row>
    <row r="126" spans="2:21" ht="21.75" customHeight="1" x14ac:dyDescent="0.45">
      <c r="B126" s="688"/>
      <c r="C126" s="691"/>
      <c r="D126" s="134"/>
      <c r="E126" s="135"/>
      <c r="F126" s="135"/>
      <c r="G126" s="149" t="s">
        <v>43</v>
      </c>
      <c r="H126" s="456" t="s">
        <v>82</v>
      </c>
      <c r="I126" s="457"/>
      <c r="J126" s="464"/>
      <c r="K126" s="412"/>
      <c r="L126" s="413"/>
      <c r="M126" s="413"/>
      <c r="N126" s="413"/>
      <c r="O126" s="414"/>
      <c r="P126" s="412"/>
      <c r="Q126" s="413"/>
      <c r="R126" s="413"/>
      <c r="S126" s="413"/>
      <c r="T126" s="414"/>
      <c r="U126" s="415">
        <f t="shared" si="27"/>
        <v>0</v>
      </c>
    </row>
    <row r="127" spans="2:21" ht="21.75" customHeight="1" x14ac:dyDescent="0.45">
      <c r="B127" s="688"/>
      <c r="C127" s="691"/>
      <c r="D127" s="134"/>
      <c r="E127" s="135"/>
      <c r="F127" s="135"/>
      <c r="G127" s="149" t="s">
        <v>49</v>
      </c>
      <c r="H127" s="456" t="s">
        <v>82</v>
      </c>
      <c r="I127" s="457"/>
      <c r="J127" s="464"/>
      <c r="K127" s="412"/>
      <c r="L127" s="413"/>
      <c r="M127" s="413"/>
      <c r="N127" s="413"/>
      <c r="O127" s="414"/>
      <c r="P127" s="412"/>
      <c r="Q127" s="413"/>
      <c r="R127" s="413"/>
      <c r="S127" s="413"/>
      <c r="T127" s="414"/>
      <c r="U127" s="415">
        <f t="shared" si="27"/>
        <v>0</v>
      </c>
    </row>
    <row r="128" spans="2:21" ht="21.75" customHeight="1" x14ac:dyDescent="0.45">
      <c r="B128" s="688"/>
      <c r="C128" s="691"/>
      <c r="D128" s="134"/>
      <c r="E128" s="136"/>
      <c r="F128" s="136"/>
      <c r="G128" s="143" t="s">
        <v>18</v>
      </c>
      <c r="H128" s="458"/>
      <c r="I128" s="457"/>
      <c r="J128" s="459">
        <f>SUM(J125:J127)</f>
        <v>0</v>
      </c>
      <c r="K128" s="460">
        <f t="shared" ref="K128:T128" si="41">SUM(K125:K127)</f>
        <v>0</v>
      </c>
      <c r="L128" s="461">
        <f t="shared" si="41"/>
        <v>0</v>
      </c>
      <c r="M128" s="461">
        <f t="shared" si="41"/>
        <v>0</v>
      </c>
      <c r="N128" s="461">
        <f t="shared" si="41"/>
        <v>0</v>
      </c>
      <c r="O128" s="462">
        <f t="shared" si="41"/>
        <v>0</v>
      </c>
      <c r="P128" s="460">
        <f t="shared" si="41"/>
        <v>0</v>
      </c>
      <c r="Q128" s="461">
        <f t="shared" si="41"/>
        <v>0</v>
      </c>
      <c r="R128" s="461">
        <f t="shared" si="41"/>
        <v>0</v>
      </c>
      <c r="S128" s="461">
        <f t="shared" si="41"/>
        <v>0</v>
      </c>
      <c r="T128" s="462">
        <f t="shared" si="41"/>
        <v>0</v>
      </c>
      <c r="U128" s="463">
        <f t="shared" si="27"/>
        <v>0</v>
      </c>
    </row>
    <row r="129" spans="2:21" ht="21.75" customHeight="1" thickBot="1" x14ac:dyDescent="0.5">
      <c r="B129" s="688"/>
      <c r="C129" s="691"/>
      <c r="D129" s="152"/>
      <c r="E129" s="153" t="s">
        <v>30</v>
      </c>
      <c r="F129" s="154"/>
      <c r="G129" s="154"/>
      <c r="H129" s="465"/>
      <c r="I129" s="466"/>
      <c r="J129" s="467">
        <f>SUM(J118,J124,J128)</f>
        <v>0</v>
      </c>
      <c r="K129" s="468">
        <f t="shared" ref="K129:T129" si="42">SUM(K118,K124,K128)</f>
        <v>0</v>
      </c>
      <c r="L129" s="469">
        <f t="shared" si="42"/>
        <v>0</v>
      </c>
      <c r="M129" s="469">
        <f t="shared" si="42"/>
        <v>0</v>
      </c>
      <c r="N129" s="469">
        <f t="shared" si="42"/>
        <v>0</v>
      </c>
      <c r="O129" s="470">
        <f t="shared" si="42"/>
        <v>0</v>
      </c>
      <c r="P129" s="468">
        <f t="shared" si="42"/>
        <v>0</v>
      </c>
      <c r="Q129" s="469">
        <f t="shared" si="42"/>
        <v>0</v>
      </c>
      <c r="R129" s="469">
        <f t="shared" si="42"/>
        <v>0</v>
      </c>
      <c r="S129" s="469">
        <f t="shared" si="42"/>
        <v>0</v>
      </c>
      <c r="T129" s="470">
        <f t="shared" si="42"/>
        <v>0</v>
      </c>
      <c r="U129" s="471">
        <f t="shared" si="27"/>
        <v>0</v>
      </c>
    </row>
    <row r="130" spans="2:21" ht="21.75" customHeight="1" x14ac:dyDescent="0.45">
      <c r="B130" s="688"/>
      <c r="C130" s="691"/>
      <c r="D130" s="161" t="s">
        <v>84</v>
      </c>
      <c r="E130" s="162" t="s">
        <v>85</v>
      </c>
      <c r="F130" s="162" t="s">
        <v>23</v>
      </c>
      <c r="G130" s="162" t="s">
        <v>34</v>
      </c>
      <c r="H130" s="472" t="s">
        <v>86</v>
      </c>
      <c r="I130" s="473"/>
      <c r="J130" s="380"/>
      <c r="K130" s="381"/>
      <c r="L130" s="382"/>
      <c r="M130" s="382"/>
      <c r="N130" s="382"/>
      <c r="O130" s="383"/>
      <c r="P130" s="381"/>
      <c r="Q130" s="382"/>
      <c r="R130" s="382"/>
      <c r="S130" s="382"/>
      <c r="T130" s="383"/>
      <c r="U130" s="384">
        <f t="shared" si="27"/>
        <v>0</v>
      </c>
    </row>
    <row r="131" spans="2:21" ht="21.75" customHeight="1" x14ac:dyDescent="0.45">
      <c r="B131" s="688"/>
      <c r="C131" s="691"/>
      <c r="D131" s="165"/>
      <c r="E131" s="174"/>
      <c r="F131" s="174"/>
      <c r="G131" s="176" t="s">
        <v>18</v>
      </c>
      <c r="H131" s="474"/>
      <c r="I131" s="475"/>
      <c r="J131" s="476">
        <f t="shared" ref="J131:T131" si="43">SUM(J130)</f>
        <v>0</v>
      </c>
      <c r="K131" s="477">
        <f t="shared" si="43"/>
        <v>0</v>
      </c>
      <c r="L131" s="478">
        <f t="shared" si="43"/>
        <v>0</v>
      </c>
      <c r="M131" s="478">
        <f t="shared" si="43"/>
        <v>0</v>
      </c>
      <c r="N131" s="478">
        <f t="shared" si="43"/>
        <v>0</v>
      </c>
      <c r="O131" s="479">
        <f t="shared" si="43"/>
        <v>0</v>
      </c>
      <c r="P131" s="477">
        <f t="shared" si="43"/>
        <v>0</v>
      </c>
      <c r="Q131" s="478">
        <f t="shared" si="43"/>
        <v>0</v>
      </c>
      <c r="R131" s="478">
        <f t="shared" si="43"/>
        <v>0</v>
      </c>
      <c r="S131" s="478">
        <f t="shared" si="43"/>
        <v>0</v>
      </c>
      <c r="T131" s="479">
        <f t="shared" si="43"/>
        <v>0</v>
      </c>
      <c r="U131" s="480">
        <f t="shared" si="27"/>
        <v>0</v>
      </c>
    </row>
    <row r="132" spans="2:21" ht="21.75" customHeight="1" x14ac:dyDescent="0.45">
      <c r="B132" s="688"/>
      <c r="C132" s="691"/>
      <c r="D132" s="165"/>
      <c r="E132" s="183" t="s">
        <v>90</v>
      </c>
      <c r="F132" s="183" t="s">
        <v>91</v>
      </c>
      <c r="G132" s="184" t="s">
        <v>34</v>
      </c>
      <c r="H132" s="481" t="s">
        <v>92</v>
      </c>
      <c r="I132" s="475"/>
      <c r="J132" s="428"/>
      <c r="K132" s="429">
        <v>54508000</v>
      </c>
      <c r="L132" s="430">
        <v>54508000</v>
      </c>
      <c r="M132" s="430">
        <v>54508000</v>
      </c>
      <c r="N132" s="430">
        <v>54508000</v>
      </c>
      <c r="O132" s="431">
        <v>54508000</v>
      </c>
      <c r="P132" s="429">
        <v>54508000</v>
      </c>
      <c r="Q132" s="430">
        <v>54508000</v>
      </c>
      <c r="R132" s="430">
        <v>54508000</v>
      </c>
      <c r="S132" s="430">
        <v>54508000</v>
      </c>
      <c r="T132" s="431">
        <v>54508000</v>
      </c>
      <c r="U132" s="432">
        <f t="shared" ref="U132" si="44">SUM(J132:T132)</f>
        <v>545080000</v>
      </c>
    </row>
    <row r="133" spans="2:21" ht="21.75" customHeight="1" x14ac:dyDescent="0.45">
      <c r="B133" s="688"/>
      <c r="C133" s="691"/>
      <c r="D133" s="165"/>
      <c r="E133" s="174"/>
      <c r="F133" s="174"/>
      <c r="G133" s="176" t="s">
        <v>18</v>
      </c>
      <c r="H133" s="474"/>
      <c r="I133" s="475"/>
      <c r="J133" s="476">
        <f>SUM(J132)</f>
        <v>0</v>
      </c>
      <c r="K133" s="477">
        <f t="shared" ref="K133:T135" si="45">SUM(K132)</f>
        <v>54508000</v>
      </c>
      <c r="L133" s="478">
        <f t="shared" si="45"/>
        <v>54508000</v>
      </c>
      <c r="M133" s="478">
        <f t="shared" si="45"/>
        <v>54508000</v>
      </c>
      <c r="N133" s="478">
        <f t="shared" si="45"/>
        <v>54508000</v>
      </c>
      <c r="O133" s="479">
        <f t="shared" si="45"/>
        <v>54508000</v>
      </c>
      <c r="P133" s="477">
        <f t="shared" si="45"/>
        <v>54508000</v>
      </c>
      <c r="Q133" s="478">
        <f t="shared" si="45"/>
        <v>54508000</v>
      </c>
      <c r="R133" s="478">
        <f t="shared" si="45"/>
        <v>54508000</v>
      </c>
      <c r="S133" s="478">
        <f t="shared" si="45"/>
        <v>54508000</v>
      </c>
      <c r="T133" s="479">
        <f t="shared" si="45"/>
        <v>54508000</v>
      </c>
      <c r="U133" s="480">
        <f t="shared" si="27"/>
        <v>545080000</v>
      </c>
    </row>
    <row r="134" spans="2:21" ht="21.75" customHeight="1" x14ac:dyDescent="0.45">
      <c r="B134" s="688"/>
      <c r="C134" s="691"/>
      <c r="D134" s="165"/>
      <c r="E134" s="183" t="s">
        <v>93</v>
      </c>
      <c r="F134" s="183" t="s">
        <v>23</v>
      </c>
      <c r="G134" s="184" t="s">
        <v>49</v>
      </c>
      <c r="H134" s="481" t="s">
        <v>94</v>
      </c>
      <c r="I134" s="475"/>
      <c r="J134" s="482"/>
      <c r="K134" s="483"/>
      <c r="L134" s="484"/>
      <c r="M134" s="484"/>
      <c r="N134" s="484"/>
      <c r="O134" s="485"/>
      <c r="P134" s="483"/>
      <c r="Q134" s="484"/>
      <c r="R134" s="484"/>
      <c r="S134" s="484"/>
      <c r="T134" s="485"/>
      <c r="U134" s="480">
        <f t="shared" ref="U134" si="46">SUM(J134:T134)</f>
        <v>0</v>
      </c>
    </row>
    <row r="135" spans="2:21" ht="21.75" customHeight="1" x14ac:dyDescent="0.45">
      <c r="B135" s="688"/>
      <c r="C135" s="691"/>
      <c r="D135" s="165"/>
      <c r="E135" s="174"/>
      <c r="F135" s="174"/>
      <c r="G135" s="176" t="s">
        <v>18</v>
      </c>
      <c r="H135" s="474"/>
      <c r="I135" s="475"/>
      <c r="J135" s="476">
        <f>SUM(J134)</f>
        <v>0</v>
      </c>
      <c r="K135" s="477">
        <f t="shared" si="45"/>
        <v>0</v>
      </c>
      <c r="L135" s="478">
        <f t="shared" si="45"/>
        <v>0</v>
      </c>
      <c r="M135" s="478">
        <f t="shared" si="45"/>
        <v>0</v>
      </c>
      <c r="N135" s="478">
        <f t="shared" si="45"/>
        <v>0</v>
      </c>
      <c r="O135" s="479">
        <f t="shared" si="45"/>
        <v>0</v>
      </c>
      <c r="P135" s="477">
        <f t="shared" si="45"/>
        <v>0</v>
      </c>
      <c r="Q135" s="478">
        <f t="shared" si="45"/>
        <v>0</v>
      </c>
      <c r="R135" s="478">
        <f t="shared" si="45"/>
        <v>0</v>
      </c>
      <c r="S135" s="478">
        <f t="shared" si="45"/>
        <v>0</v>
      </c>
      <c r="T135" s="479">
        <f t="shared" si="45"/>
        <v>0</v>
      </c>
      <c r="U135" s="480">
        <f t="shared" si="27"/>
        <v>0</v>
      </c>
    </row>
    <row r="136" spans="2:21" ht="21.75" customHeight="1" thickBot="1" x14ac:dyDescent="0.5">
      <c r="B136" s="688"/>
      <c r="C136" s="691"/>
      <c r="D136" s="192"/>
      <c r="E136" s="193" t="s">
        <v>30</v>
      </c>
      <c r="F136" s="194"/>
      <c r="G136" s="194"/>
      <c r="H136" s="486"/>
      <c r="I136" s="487"/>
      <c r="J136" s="488">
        <f>SUM(J131,J133,J135)</f>
        <v>0</v>
      </c>
      <c r="K136" s="489">
        <f t="shared" ref="K136:T136" si="47">SUM(K131,K133,K135)</f>
        <v>54508000</v>
      </c>
      <c r="L136" s="490">
        <f t="shared" si="47"/>
        <v>54508000</v>
      </c>
      <c r="M136" s="490">
        <f t="shared" si="47"/>
        <v>54508000</v>
      </c>
      <c r="N136" s="490">
        <f t="shared" si="47"/>
        <v>54508000</v>
      </c>
      <c r="O136" s="491">
        <f t="shared" si="47"/>
        <v>54508000</v>
      </c>
      <c r="P136" s="489">
        <f t="shared" si="47"/>
        <v>54508000</v>
      </c>
      <c r="Q136" s="490">
        <f t="shared" si="47"/>
        <v>54508000</v>
      </c>
      <c r="R136" s="490">
        <f t="shared" si="47"/>
        <v>54508000</v>
      </c>
      <c r="S136" s="490">
        <f t="shared" si="47"/>
        <v>54508000</v>
      </c>
      <c r="T136" s="491">
        <f t="shared" si="47"/>
        <v>54508000</v>
      </c>
      <c r="U136" s="492">
        <f t="shared" si="27"/>
        <v>545080000</v>
      </c>
    </row>
    <row r="137" spans="2:21" ht="21.75" customHeight="1" thickBot="1" x14ac:dyDescent="0.5">
      <c r="B137" s="688"/>
      <c r="C137" s="691"/>
      <c r="D137" s="201" t="s">
        <v>95</v>
      </c>
      <c r="E137" s="202"/>
      <c r="F137" s="202"/>
      <c r="G137" s="202"/>
      <c r="H137" s="493"/>
      <c r="I137" s="494"/>
      <c r="J137" s="495">
        <f>SUM(J12,J136,J129,J111)</f>
        <v>0</v>
      </c>
      <c r="K137" s="496">
        <f>SUM(K12,K136,K129,K111)</f>
        <v>317771876</v>
      </c>
      <c r="L137" s="497">
        <f>SUM(L12,L136,L129,L111)</f>
        <v>317740778</v>
      </c>
      <c r="M137" s="497">
        <f>SUM(M12,M136,M129,M111)</f>
        <v>319992790</v>
      </c>
      <c r="N137" s="497">
        <f>SUM(N12,N136,N129,N111)</f>
        <v>318048736</v>
      </c>
      <c r="O137" s="498">
        <f>SUM(O12,O136,O129,O111)</f>
        <v>317950604</v>
      </c>
      <c r="P137" s="496">
        <f>SUM(P12,P136,P129,P111)</f>
        <v>324039044</v>
      </c>
      <c r="Q137" s="497">
        <f>SUM(Q12,Q136,Q129,Q111)</f>
        <v>322049406</v>
      </c>
      <c r="R137" s="497">
        <f>SUM(R12,R136,R129,R111)</f>
        <v>322007418</v>
      </c>
      <c r="S137" s="497">
        <f>SUM(S12,S136,S129,S111)</f>
        <v>324465748</v>
      </c>
      <c r="T137" s="498">
        <f>SUM(T12,T136,T129,T111)</f>
        <v>318095726</v>
      </c>
      <c r="U137" s="499">
        <f t="shared" ref="U137:U177" si="48">SUM(J137:T137)</f>
        <v>3202162126</v>
      </c>
    </row>
    <row r="138" spans="2:21" ht="21.75" customHeight="1" x14ac:dyDescent="0.45">
      <c r="B138" s="688"/>
      <c r="C138" s="692" t="s">
        <v>96</v>
      </c>
      <c r="D138" s="209" t="s">
        <v>97</v>
      </c>
      <c r="E138" s="210" t="s">
        <v>98</v>
      </c>
      <c r="F138" s="210" t="s">
        <v>23</v>
      </c>
      <c r="G138" s="210" t="s">
        <v>99</v>
      </c>
      <c r="H138" s="500" t="s">
        <v>100</v>
      </c>
      <c r="I138" s="501"/>
      <c r="J138" s="502">
        <f>SUM(J139:J142)</f>
        <v>0</v>
      </c>
      <c r="K138" s="503">
        <f>SUM(K139:K142)</f>
        <v>0</v>
      </c>
      <c r="L138" s="504">
        <f t="shared" ref="L138:T138" si="49">SUM(L139:L142)</f>
        <v>0</v>
      </c>
      <c r="M138" s="504">
        <f t="shared" si="49"/>
        <v>0</v>
      </c>
      <c r="N138" s="504">
        <f t="shared" si="49"/>
        <v>0</v>
      </c>
      <c r="O138" s="505">
        <f t="shared" si="49"/>
        <v>0</v>
      </c>
      <c r="P138" s="503">
        <f t="shared" si="49"/>
        <v>0</v>
      </c>
      <c r="Q138" s="504">
        <f t="shared" si="49"/>
        <v>0</v>
      </c>
      <c r="R138" s="504">
        <f t="shared" si="49"/>
        <v>0</v>
      </c>
      <c r="S138" s="504">
        <f t="shared" si="49"/>
        <v>0</v>
      </c>
      <c r="T138" s="505">
        <f t="shared" si="49"/>
        <v>0</v>
      </c>
      <c r="U138" s="506">
        <f t="shared" si="48"/>
        <v>0</v>
      </c>
    </row>
    <row r="139" spans="2:21" ht="21.75" customHeight="1" outlineLevel="1" x14ac:dyDescent="0.45">
      <c r="B139" s="688"/>
      <c r="C139" s="691"/>
      <c r="D139" s="217" t="s">
        <v>101</v>
      </c>
      <c r="E139" s="218"/>
      <c r="F139" s="218"/>
      <c r="G139" s="218"/>
      <c r="H139" s="507"/>
      <c r="I139" s="508" t="s">
        <v>36</v>
      </c>
      <c r="J139" s="392"/>
      <c r="K139" s="393"/>
      <c r="L139" s="394"/>
      <c r="M139" s="394"/>
      <c r="N139" s="394"/>
      <c r="O139" s="395"/>
      <c r="P139" s="393"/>
      <c r="Q139" s="394"/>
      <c r="R139" s="394"/>
      <c r="S139" s="394"/>
      <c r="T139" s="395"/>
      <c r="U139" s="396">
        <f t="shared" si="48"/>
        <v>0</v>
      </c>
    </row>
    <row r="140" spans="2:21" ht="21.75" customHeight="1" outlineLevel="1" x14ac:dyDescent="0.45">
      <c r="B140" s="688"/>
      <c r="C140" s="691"/>
      <c r="D140" s="217"/>
      <c r="E140" s="218"/>
      <c r="F140" s="218"/>
      <c r="G140" s="218"/>
      <c r="H140" s="507"/>
      <c r="I140" s="508" t="s">
        <v>38</v>
      </c>
      <c r="J140" s="392"/>
      <c r="K140" s="393"/>
      <c r="L140" s="394"/>
      <c r="M140" s="394"/>
      <c r="N140" s="394"/>
      <c r="O140" s="395"/>
      <c r="P140" s="393"/>
      <c r="Q140" s="394"/>
      <c r="R140" s="394"/>
      <c r="S140" s="394"/>
      <c r="T140" s="395"/>
      <c r="U140" s="396">
        <f t="shared" si="48"/>
        <v>0</v>
      </c>
    </row>
    <row r="141" spans="2:21" ht="21.75" customHeight="1" outlineLevel="1" x14ac:dyDescent="0.45">
      <c r="B141" s="688"/>
      <c r="C141" s="691"/>
      <c r="D141" s="217"/>
      <c r="E141" s="218"/>
      <c r="F141" s="218"/>
      <c r="G141" s="218"/>
      <c r="H141" s="507"/>
      <c r="I141" s="508" t="s">
        <v>39</v>
      </c>
      <c r="J141" s="392"/>
      <c r="K141" s="393"/>
      <c r="L141" s="394"/>
      <c r="M141" s="394"/>
      <c r="N141" s="394"/>
      <c r="O141" s="395"/>
      <c r="P141" s="393"/>
      <c r="Q141" s="394"/>
      <c r="R141" s="394"/>
      <c r="S141" s="394"/>
      <c r="T141" s="395"/>
      <c r="U141" s="396">
        <f t="shared" si="48"/>
        <v>0</v>
      </c>
    </row>
    <row r="142" spans="2:21" ht="21.75" customHeight="1" outlineLevel="1" x14ac:dyDescent="0.45">
      <c r="B142" s="688"/>
      <c r="C142" s="691"/>
      <c r="D142" s="217"/>
      <c r="E142" s="221"/>
      <c r="F142" s="221"/>
      <c r="G142" s="221"/>
      <c r="H142" s="509"/>
      <c r="I142" s="508" t="s">
        <v>40</v>
      </c>
      <c r="J142" s="392"/>
      <c r="K142" s="393"/>
      <c r="L142" s="394"/>
      <c r="M142" s="394"/>
      <c r="N142" s="394"/>
      <c r="O142" s="395"/>
      <c r="P142" s="393"/>
      <c r="Q142" s="394"/>
      <c r="R142" s="394"/>
      <c r="S142" s="394"/>
      <c r="T142" s="395"/>
      <c r="U142" s="396">
        <f t="shared" si="48"/>
        <v>0</v>
      </c>
    </row>
    <row r="143" spans="2:21" ht="21.75" customHeight="1" x14ac:dyDescent="0.45">
      <c r="B143" s="688"/>
      <c r="C143" s="691"/>
      <c r="D143" s="217"/>
      <c r="E143" s="223" t="s">
        <v>102</v>
      </c>
      <c r="F143" s="223" t="s">
        <v>91</v>
      </c>
      <c r="G143" s="223" t="s">
        <v>99</v>
      </c>
      <c r="H143" s="510" t="s">
        <v>100</v>
      </c>
      <c r="I143" s="511"/>
      <c r="J143" s="512">
        <f>SUM(J144:J147)</f>
        <v>0</v>
      </c>
      <c r="K143" s="513">
        <f>SUM(K144:K147)</f>
        <v>45302000</v>
      </c>
      <c r="L143" s="514">
        <f t="shared" ref="L143:T143" si="50">SUM(L144:L147)</f>
        <v>41681000</v>
      </c>
      <c r="M143" s="514">
        <f t="shared" si="50"/>
        <v>39249000</v>
      </c>
      <c r="N143" s="514">
        <f t="shared" si="50"/>
        <v>45729000</v>
      </c>
      <c r="O143" s="515">
        <f t="shared" si="50"/>
        <v>39814000</v>
      </c>
      <c r="P143" s="513">
        <f t="shared" si="50"/>
        <v>38607000</v>
      </c>
      <c r="Q143" s="514">
        <f t="shared" si="50"/>
        <v>47223000</v>
      </c>
      <c r="R143" s="514">
        <f t="shared" si="50"/>
        <v>39503000</v>
      </c>
      <c r="S143" s="514">
        <f t="shared" si="50"/>
        <v>39720000</v>
      </c>
      <c r="T143" s="515">
        <f t="shared" si="50"/>
        <v>44927000</v>
      </c>
      <c r="U143" s="516">
        <f t="shared" si="48"/>
        <v>421755000</v>
      </c>
    </row>
    <row r="144" spans="2:21" ht="21.75" customHeight="1" outlineLevel="1" x14ac:dyDescent="0.45">
      <c r="B144" s="688"/>
      <c r="C144" s="691"/>
      <c r="D144" s="217"/>
      <c r="E144" s="218"/>
      <c r="F144" s="218"/>
      <c r="G144" s="218"/>
      <c r="H144" s="507"/>
      <c r="I144" s="508" t="s">
        <v>36</v>
      </c>
      <c r="J144" s="433"/>
      <c r="K144" s="438">
        <v>7081000</v>
      </c>
      <c r="L144" s="439">
        <v>7081000</v>
      </c>
      <c r="M144" s="439">
        <v>7081000</v>
      </c>
      <c r="N144" s="439">
        <v>7081000</v>
      </c>
      <c r="O144" s="440">
        <v>7081000</v>
      </c>
      <c r="P144" s="438">
        <v>7081000</v>
      </c>
      <c r="Q144" s="439">
        <v>7081000</v>
      </c>
      <c r="R144" s="439">
        <v>7081000</v>
      </c>
      <c r="S144" s="439">
        <v>7081000</v>
      </c>
      <c r="T144" s="440">
        <v>7081000</v>
      </c>
      <c r="U144" s="437">
        <f t="shared" si="48"/>
        <v>70810000</v>
      </c>
    </row>
    <row r="145" spans="2:21" ht="21.75" customHeight="1" outlineLevel="1" x14ac:dyDescent="0.45">
      <c r="B145" s="688"/>
      <c r="C145" s="691"/>
      <c r="D145" s="217"/>
      <c r="E145" s="218"/>
      <c r="F145" s="218"/>
      <c r="G145" s="218"/>
      <c r="H145" s="507"/>
      <c r="I145" s="508" t="s">
        <v>38</v>
      </c>
      <c r="J145" s="433"/>
      <c r="K145" s="438">
        <v>24940000</v>
      </c>
      <c r="L145" s="439">
        <v>21319000</v>
      </c>
      <c r="M145" s="439">
        <v>18887000</v>
      </c>
      <c r="N145" s="439">
        <v>25367000</v>
      </c>
      <c r="O145" s="440">
        <v>19452000</v>
      </c>
      <c r="P145" s="438">
        <v>18245000</v>
      </c>
      <c r="Q145" s="439">
        <v>26861000</v>
      </c>
      <c r="R145" s="439">
        <v>19141000</v>
      </c>
      <c r="S145" s="439">
        <v>19358000</v>
      </c>
      <c r="T145" s="440">
        <v>24565000</v>
      </c>
      <c r="U145" s="437">
        <f t="shared" si="48"/>
        <v>218135000</v>
      </c>
    </row>
    <row r="146" spans="2:21" ht="21.75" customHeight="1" outlineLevel="1" x14ac:dyDescent="0.45">
      <c r="B146" s="688"/>
      <c r="C146" s="691"/>
      <c r="D146" s="217"/>
      <c r="E146" s="218"/>
      <c r="F146" s="218"/>
      <c r="G146" s="218"/>
      <c r="H146" s="507"/>
      <c r="I146" s="508" t="s">
        <v>55</v>
      </c>
      <c r="J146" s="433"/>
      <c r="K146" s="438">
        <v>10850000</v>
      </c>
      <c r="L146" s="439">
        <v>10850000</v>
      </c>
      <c r="M146" s="439">
        <v>10850000</v>
      </c>
      <c r="N146" s="439">
        <v>10850000</v>
      </c>
      <c r="O146" s="440">
        <v>10850000</v>
      </c>
      <c r="P146" s="438">
        <v>10850000</v>
      </c>
      <c r="Q146" s="439">
        <v>10850000</v>
      </c>
      <c r="R146" s="439">
        <v>10850000</v>
      </c>
      <c r="S146" s="439">
        <v>10850000</v>
      </c>
      <c r="T146" s="440">
        <v>10850000</v>
      </c>
      <c r="U146" s="437">
        <f t="shared" si="48"/>
        <v>108500000</v>
      </c>
    </row>
    <row r="147" spans="2:21" ht="21.75" customHeight="1" outlineLevel="1" x14ac:dyDescent="0.45">
      <c r="B147" s="688"/>
      <c r="C147" s="691"/>
      <c r="D147" s="217"/>
      <c r="E147" s="221"/>
      <c r="F147" s="221"/>
      <c r="G147" s="221"/>
      <c r="H147" s="509"/>
      <c r="I147" s="508" t="s">
        <v>40</v>
      </c>
      <c r="J147" s="433"/>
      <c r="K147" s="438">
        <v>2431000</v>
      </c>
      <c r="L147" s="439">
        <v>2431000</v>
      </c>
      <c r="M147" s="439">
        <v>2431000</v>
      </c>
      <c r="N147" s="439">
        <v>2431000</v>
      </c>
      <c r="O147" s="440">
        <v>2431000</v>
      </c>
      <c r="P147" s="438">
        <v>2431000</v>
      </c>
      <c r="Q147" s="439">
        <v>2431000</v>
      </c>
      <c r="R147" s="439">
        <v>2431000</v>
      </c>
      <c r="S147" s="439">
        <v>2431000</v>
      </c>
      <c r="T147" s="440">
        <v>2431000</v>
      </c>
      <c r="U147" s="437">
        <f t="shared" si="48"/>
        <v>24310000</v>
      </c>
    </row>
    <row r="148" spans="2:21" ht="21.75" customHeight="1" x14ac:dyDescent="0.45">
      <c r="B148" s="688"/>
      <c r="C148" s="691"/>
      <c r="D148" s="231"/>
      <c r="E148" s="223" t="s">
        <v>103</v>
      </c>
      <c r="F148" s="223" t="s">
        <v>91</v>
      </c>
      <c r="G148" s="223" t="s">
        <v>99</v>
      </c>
      <c r="H148" s="510" t="s">
        <v>104</v>
      </c>
      <c r="I148" s="511"/>
      <c r="J148" s="512">
        <f>SUM(J149:J155)</f>
        <v>0</v>
      </c>
      <c r="K148" s="513">
        <f>SUM(K149:K155)</f>
        <v>55602000</v>
      </c>
      <c r="L148" s="514">
        <f>SUM(L149:L155)</f>
        <v>55602000</v>
      </c>
      <c r="M148" s="514">
        <f>SUM(M149:M155)</f>
        <v>55602000</v>
      </c>
      <c r="N148" s="514">
        <f>SUM(N149:N155)</f>
        <v>55602000</v>
      </c>
      <c r="O148" s="515">
        <f>SUM(O149:O155)</f>
        <v>55602000</v>
      </c>
      <c r="P148" s="513">
        <f>SUM(P149:P155)</f>
        <v>55602000</v>
      </c>
      <c r="Q148" s="514">
        <f>SUM(Q149:Q155)</f>
        <v>55602000</v>
      </c>
      <c r="R148" s="514">
        <f>SUM(R149:R155)</f>
        <v>55602000</v>
      </c>
      <c r="S148" s="514">
        <f>SUM(S149:S155)</f>
        <v>55602000</v>
      </c>
      <c r="T148" s="515">
        <f>SUM(T149:T155)</f>
        <v>55602000</v>
      </c>
      <c r="U148" s="516">
        <f t="shared" ref="U148" si="51">SUM(J148:T148)</f>
        <v>556020000</v>
      </c>
    </row>
    <row r="149" spans="2:21" ht="21.75" customHeight="1" outlineLevel="1" x14ac:dyDescent="0.45">
      <c r="B149" s="688"/>
      <c r="C149" s="691"/>
      <c r="D149" s="231"/>
      <c r="E149" s="218"/>
      <c r="F149" s="218"/>
      <c r="G149" s="218"/>
      <c r="H149" s="507"/>
      <c r="I149" s="517" t="s">
        <v>43</v>
      </c>
      <c r="J149" s="428"/>
      <c r="K149" s="429">
        <v>1370000</v>
      </c>
      <c r="L149" s="430">
        <v>1370000</v>
      </c>
      <c r="M149" s="430">
        <v>1370000</v>
      </c>
      <c r="N149" s="430">
        <v>1370000</v>
      </c>
      <c r="O149" s="431">
        <v>1370000</v>
      </c>
      <c r="P149" s="429">
        <v>1370000</v>
      </c>
      <c r="Q149" s="430">
        <v>1370000</v>
      </c>
      <c r="R149" s="430">
        <v>1370000</v>
      </c>
      <c r="S149" s="430">
        <v>1370000</v>
      </c>
      <c r="T149" s="431">
        <v>1370000</v>
      </c>
      <c r="U149" s="432">
        <f t="shared" si="48"/>
        <v>13700000</v>
      </c>
    </row>
    <row r="150" spans="2:21" ht="21.75" customHeight="1" outlineLevel="1" x14ac:dyDescent="0.45">
      <c r="B150" s="688"/>
      <c r="C150" s="691"/>
      <c r="D150" s="231"/>
      <c r="E150" s="218"/>
      <c r="F150" s="218"/>
      <c r="G150" s="218"/>
      <c r="H150" s="507"/>
      <c r="I150" s="517" t="s">
        <v>61</v>
      </c>
      <c r="J150" s="428"/>
      <c r="K150" s="429"/>
      <c r="L150" s="430"/>
      <c r="M150" s="430"/>
      <c r="N150" s="430"/>
      <c r="O150" s="431"/>
      <c r="P150" s="429"/>
      <c r="Q150" s="430"/>
      <c r="R150" s="430"/>
      <c r="S150" s="430"/>
      <c r="T150" s="431"/>
      <c r="U150" s="432">
        <f t="shared" si="48"/>
        <v>0</v>
      </c>
    </row>
    <row r="151" spans="2:21" ht="21.75" customHeight="1" outlineLevel="1" x14ac:dyDescent="0.45">
      <c r="B151" s="688"/>
      <c r="C151" s="691"/>
      <c r="D151" s="231"/>
      <c r="E151" s="218"/>
      <c r="F151" s="218"/>
      <c r="G151" s="218"/>
      <c r="H151" s="507"/>
      <c r="I151" s="517" t="s">
        <v>62</v>
      </c>
      <c r="J151" s="428"/>
      <c r="K151" s="429">
        <v>36950000</v>
      </c>
      <c r="L151" s="430">
        <v>36950000</v>
      </c>
      <c r="M151" s="430">
        <v>36950000</v>
      </c>
      <c r="N151" s="430">
        <v>36950000</v>
      </c>
      <c r="O151" s="431">
        <v>36950000</v>
      </c>
      <c r="P151" s="429">
        <v>36950000</v>
      </c>
      <c r="Q151" s="430">
        <v>36950000</v>
      </c>
      <c r="R151" s="430">
        <v>36950000</v>
      </c>
      <c r="S151" s="430">
        <v>36950000</v>
      </c>
      <c r="T151" s="431">
        <v>36950000</v>
      </c>
      <c r="U151" s="432">
        <f t="shared" si="48"/>
        <v>369500000</v>
      </c>
    </row>
    <row r="152" spans="2:21" ht="21.75" customHeight="1" outlineLevel="1" x14ac:dyDescent="0.45">
      <c r="B152" s="688"/>
      <c r="C152" s="691"/>
      <c r="D152" s="231"/>
      <c r="E152" s="218"/>
      <c r="F152" s="218"/>
      <c r="G152" s="218"/>
      <c r="H152" s="507"/>
      <c r="I152" s="517" t="s">
        <v>63</v>
      </c>
      <c r="J152" s="428"/>
      <c r="K152" s="429">
        <v>15089000</v>
      </c>
      <c r="L152" s="430">
        <v>15089000</v>
      </c>
      <c r="M152" s="430">
        <v>15089000</v>
      </c>
      <c r="N152" s="430">
        <v>15089000</v>
      </c>
      <c r="O152" s="431">
        <v>15089000</v>
      </c>
      <c r="P152" s="429">
        <v>15089000</v>
      </c>
      <c r="Q152" s="430">
        <v>15089000</v>
      </c>
      <c r="R152" s="430">
        <v>15089000</v>
      </c>
      <c r="S152" s="430">
        <v>15089000</v>
      </c>
      <c r="T152" s="431">
        <v>15089000</v>
      </c>
      <c r="U152" s="432">
        <f t="shared" si="48"/>
        <v>150890000</v>
      </c>
    </row>
    <row r="153" spans="2:21" ht="21.75" customHeight="1" outlineLevel="1" x14ac:dyDescent="0.45">
      <c r="B153" s="688"/>
      <c r="C153" s="691"/>
      <c r="D153" s="231"/>
      <c r="E153" s="218"/>
      <c r="F153" s="218"/>
      <c r="G153" s="218"/>
      <c r="H153" s="507"/>
      <c r="I153" s="517" t="s">
        <v>64</v>
      </c>
      <c r="J153" s="428"/>
      <c r="K153" s="429"/>
      <c r="L153" s="430"/>
      <c r="M153" s="430"/>
      <c r="N153" s="430"/>
      <c r="O153" s="431"/>
      <c r="P153" s="429"/>
      <c r="Q153" s="430"/>
      <c r="R153" s="430"/>
      <c r="S153" s="430"/>
      <c r="T153" s="431"/>
      <c r="U153" s="432">
        <f t="shared" si="48"/>
        <v>0</v>
      </c>
    </row>
    <row r="154" spans="2:21" ht="21.75" customHeight="1" outlineLevel="1" x14ac:dyDescent="0.45">
      <c r="B154" s="688"/>
      <c r="C154" s="691"/>
      <c r="D154" s="231"/>
      <c r="E154" s="218"/>
      <c r="F154" s="218"/>
      <c r="G154" s="218"/>
      <c r="H154" s="507"/>
      <c r="I154" s="517" t="s">
        <v>65</v>
      </c>
      <c r="J154" s="428"/>
      <c r="K154" s="429">
        <v>1446000</v>
      </c>
      <c r="L154" s="430">
        <v>1446000</v>
      </c>
      <c r="M154" s="430">
        <v>1446000</v>
      </c>
      <c r="N154" s="430">
        <v>1446000</v>
      </c>
      <c r="O154" s="431">
        <v>1446000</v>
      </c>
      <c r="P154" s="429">
        <v>1446000</v>
      </c>
      <c r="Q154" s="430">
        <v>1446000</v>
      </c>
      <c r="R154" s="430">
        <v>1446000</v>
      </c>
      <c r="S154" s="430">
        <v>1446000</v>
      </c>
      <c r="T154" s="431">
        <v>1446000</v>
      </c>
      <c r="U154" s="432">
        <f t="shared" si="48"/>
        <v>14460000</v>
      </c>
    </row>
    <row r="155" spans="2:21" ht="21.75" customHeight="1" outlineLevel="1" x14ac:dyDescent="0.45">
      <c r="B155" s="688"/>
      <c r="C155" s="691"/>
      <c r="D155" s="231"/>
      <c r="E155" s="218"/>
      <c r="F155" s="218"/>
      <c r="G155" s="218"/>
      <c r="H155" s="507"/>
      <c r="I155" s="517" t="s">
        <v>66</v>
      </c>
      <c r="J155" s="428"/>
      <c r="K155" s="429">
        <v>747000</v>
      </c>
      <c r="L155" s="430">
        <v>747000</v>
      </c>
      <c r="M155" s="430">
        <v>747000</v>
      </c>
      <c r="N155" s="430">
        <v>747000</v>
      </c>
      <c r="O155" s="431">
        <v>747000</v>
      </c>
      <c r="P155" s="429">
        <v>747000</v>
      </c>
      <c r="Q155" s="430">
        <v>747000</v>
      </c>
      <c r="R155" s="430">
        <v>747000</v>
      </c>
      <c r="S155" s="430">
        <v>747000</v>
      </c>
      <c r="T155" s="431">
        <v>747000</v>
      </c>
      <c r="U155" s="432">
        <f t="shared" si="48"/>
        <v>7470000</v>
      </c>
    </row>
    <row r="156" spans="2:21" ht="21.75" customHeight="1" thickBot="1" x14ac:dyDescent="0.5">
      <c r="B156" s="688"/>
      <c r="C156" s="691"/>
      <c r="D156" s="237"/>
      <c r="E156" s="238" t="s">
        <v>30</v>
      </c>
      <c r="F156" s="239"/>
      <c r="G156" s="239"/>
      <c r="H156" s="518"/>
      <c r="I156" s="519"/>
      <c r="J156" s="520">
        <f>SUM(J138,J143,J148)</f>
        <v>0</v>
      </c>
      <c r="K156" s="521">
        <f>SUM(K138,K143,K148)</f>
        <v>100904000</v>
      </c>
      <c r="L156" s="522">
        <f>SUM(L138,L143,L148)</f>
        <v>97283000</v>
      </c>
      <c r="M156" s="522">
        <f>SUM(M138,M143,M148)</f>
        <v>94851000</v>
      </c>
      <c r="N156" s="522">
        <f>SUM(N138,N143,N148)</f>
        <v>101331000</v>
      </c>
      <c r="O156" s="523">
        <f>SUM(O138,O143,O148)</f>
        <v>95416000</v>
      </c>
      <c r="P156" s="521">
        <f>SUM(P138,P143,P148)</f>
        <v>94209000</v>
      </c>
      <c r="Q156" s="522">
        <f>SUM(Q138,Q143,Q148)</f>
        <v>102825000</v>
      </c>
      <c r="R156" s="522">
        <f>SUM(R138,R143,R148)</f>
        <v>95105000</v>
      </c>
      <c r="S156" s="522">
        <f>SUM(S138,S143,S148)</f>
        <v>95322000</v>
      </c>
      <c r="T156" s="523">
        <f>SUM(T138,T143,T148)</f>
        <v>100529000</v>
      </c>
      <c r="U156" s="524">
        <f t="shared" si="48"/>
        <v>977775000</v>
      </c>
    </row>
    <row r="157" spans="2:21" ht="21.75" customHeight="1" x14ac:dyDescent="0.45">
      <c r="B157" s="688"/>
      <c r="C157" s="691"/>
      <c r="D157" s="246" t="s">
        <v>105</v>
      </c>
      <c r="E157" s="247" t="s">
        <v>106</v>
      </c>
      <c r="F157" s="247" t="s">
        <v>23</v>
      </c>
      <c r="G157" s="248" t="s">
        <v>34</v>
      </c>
      <c r="H157" s="525" t="s">
        <v>107</v>
      </c>
      <c r="I157" s="526"/>
      <c r="J157" s="380"/>
      <c r="K157" s="381"/>
      <c r="L157" s="382"/>
      <c r="M157" s="382"/>
      <c r="N157" s="382"/>
      <c r="O157" s="383"/>
      <c r="P157" s="381"/>
      <c r="Q157" s="382"/>
      <c r="R157" s="382"/>
      <c r="S157" s="382"/>
      <c r="T157" s="383"/>
      <c r="U157" s="384">
        <f t="shared" si="48"/>
        <v>0</v>
      </c>
    </row>
    <row r="158" spans="2:21" ht="21.75" customHeight="1" x14ac:dyDescent="0.45">
      <c r="B158" s="688"/>
      <c r="C158" s="691"/>
      <c r="D158" s="252" t="s">
        <v>108</v>
      </c>
      <c r="E158" s="253"/>
      <c r="F158" s="253"/>
      <c r="G158" s="254" t="s">
        <v>18</v>
      </c>
      <c r="H158" s="527"/>
      <c r="I158" s="528"/>
      <c r="J158" s="529">
        <f>SUM(J157)</f>
        <v>0</v>
      </c>
      <c r="K158" s="530">
        <f t="shared" ref="K158:T158" si="52">SUM(K157)</f>
        <v>0</v>
      </c>
      <c r="L158" s="531">
        <f t="shared" si="52"/>
        <v>0</v>
      </c>
      <c r="M158" s="531">
        <f t="shared" si="52"/>
        <v>0</v>
      </c>
      <c r="N158" s="531">
        <f t="shared" si="52"/>
        <v>0</v>
      </c>
      <c r="O158" s="532">
        <f t="shared" si="52"/>
        <v>0</v>
      </c>
      <c r="P158" s="530">
        <f t="shared" si="52"/>
        <v>0</v>
      </c>
      <c r="Q158" s="531">
        <f t="shared" si="52"/>
        <v>0</v>
      </c>
      <c r="R158" s="531">
        <f t="shared" si="52"/>
        <v>0</v>
      </c>
      <c r="S158" s="531">
        <f t="shared" si="52"/>
        <v>0</v>
      </c>
      <c r="T158" s="532">
        <f t="shared" si="52"/>
        <v>0</v>
      </c>
      <c r="U158" s="533">
        <f t="shared" si="48"/>
        <v>0</v>
      </c>
    </row>
    <row r="159" spans="2:21" ht="21.75" customHeight="1" x14ac:dyDescent="0.45">
      <c r="B159" s="688"/>
      <c r="C159" s="691"/>
      <c r="D159" s="261"/>
      <c r="E159" s="262" t="s">
        <v>109</v>
      </c>
      <c r="F159" s="262" t="s">
        <v>23</v>
      </c>
      <c r="G159" s="263" t="s">
        <v>34</v>
      </c>
      <c r="H159" s="534" t="s">
        <v>110</v>
      </c>
      <c r="I159" s="535"/>
      <c r="J159" s="536" t="s">
        <v>145</v>
      </c>
      <c r="K159" s="393"/>
      <c r="L159" s="394"/>
      <c r="M159" s="394"/>
      <c r="N159" s="394"/>
      <c r="O159" s="395"/>
      <c r="P159" s="393"/>
      <c r="Q159" s="394"/>
      <c r="R159" s="394"/>
      <c r="S159" s="394"/>
      <c r="T159" s="395"/>
      <c r="U159" s="415">
        <f t="shared" si="48"/>
        <v>0</v>
      </c>
    </row>
    <row r="160" spans="2:21" ht="21.75" customHeight="1" x14ac:dyDescent="0.45">
      <c r="B160" s="688"/>
      <c r="C160" s="691"/>
      <c r="D160" s="252"/>
      <c r="E160" s="253"/>
      <c r="F160" s="253"/>
      <c r="G160" s="254" t="s">
        <v>18</v>
      </c>
      <c r="H160" s="527"/>
      <c r="I160" s="528"/>
      <c r="J160" s="529">
        <f>SUM(J159)</f>
        <v>0</v>
      </c>
      <c r="K160" s="530">
        <f t="shared" ref="K160:T160" si="53">SUM(K159)</f>
        <v>0</v>
      </c>
      <c r="L160" s="531">
        <f t="shared" si="53"/>
        <v>0</v>
      </c>
      <c r="M160" s="531">
        <f t="shared" si="53"/>
        <v>0</v>
      </c>
      <c r="N160" s="531">
        <f t="shared" si="53"/>
        <v>0</v>
      </c>
      <c r="O160" s="532">
        <f t="shared" si="53"/>
        <v>0</v>
      </c>
      <c r="P160" s="530">
        <f t="shared" si="53"/>
        <v>0</v>
      </c>
      <c r="Q160" s="531">
        <f t="shared" si="53"/>
        <v>0</v>
      </c>
      <c r="R160" s="531">
        <f t="shared" si="53"/>
        <v>0</v>
      </c>
      <c r="S160" s="531">
        <f t="shared" si="53"/>
        <v>0</v>
      </c>
      <c r="T160" s="532">
        <f t="shared" si="53"/>
        <v>0</v>
      </c>
      <c r="U160" s="533">
        <f t="shared" si="48"/>
        <v>0</v>
      </c>
    </row>
    <row r="161" spans="2:21" ht="21.75" customHeight="1" thickBot="1" x14ac:dyDescent="0.5">
      <c r="B161" s="688"/>
      <c r="C161" s="691"/>
      <c r="D161" s="267"/>
      <c r="E161" s="268" t="s">
        <v>30</v>
      </c>
      <c r="F161" s="269"/>
      <c r="G161" s="269"/>
      <c r="H161" s="537"/>
      <c r="I161" s="538"/>
      <c r="J161" s="539">
        <f>SUM(J158,J160)</f>
        <v>0</v>
      </c>
      <c r="K161" s="540">
        <f t="shared" ref="K161:T161" si="54">SUM(K158,K160)</f>
        <v>0</v>
      </c>
      <c r="L161" s="541">
        <f t="shared" si="54"/>
        <v>0</v>
      </c>
      <c r="M161" s="541">
        <f t="shared" si="54"/>
        <v>0</v>
      </c>
      <c r="N161" s="541">
        <f t="shared" si="54"/>
        <v>0</v>
      </c>
      <c r="O161" s="542">
        <f t="shared" si="54"/>
        <v>0</v>
      </c>
      <c r="P161" s="540">
        <f t="shared" si="54"/>
        <v>0</v>
      </c>
      <c r="Q161" s="541">
        <f t="shared" si="54"/>
        <v>0</v>
      </c>
      <c r="R161" s="541">
        <f t="shared" si="54"/>
        <v>0</v>
      </c>
      <c r="S161" s="541">
        <f t="shared" si="54"/>
        <v>0</v>
      </c>
      <c r="T161" s="542">
        <f t="shared" si="54"/>
        <v>0</v>
      </c>
      <c r="U161" s="543">
        <f t="shared" si="48"/>
        <v>0</v>
      </c>
    </row>
    <row r="162" spans="2:21" ht="21.75" customHeight="1" x14ac:dyDescent="0.45">
      <c r="B162" s="688"/>
      <c r="C162" s="691"/>
      <c r="D162" s="276" t="s">
        <v>111</v>
      </c>
      <c r="E162" s="277" t="s">
        <v>112</v>
      </c>
      <c r="F162" s="277" t="s">
        <v>23</v>
      </c>
      <c r="G162" s="278" t="s">
        <v>34</v>
      </c>
      <c r="H162" s="544" t="s">
        <v>113</v>
      </c>
      <c r="I162" s="545"/>
      <c r="J162" s="536" t="s">
        <v>145</v>
      </c>
      <c r="K162" s="393"/>
      <c r="L162" s="394"/>
      <c r="M162" s="394"/>
      <c r="N162" s="394"/>
      <c r="O162" s="395"/>
      <c r="P162" s="393"/>
      <c r="Q162" s="394"/>
      <c r="R162" s="394"/>
      <c r="S162" s="394"/>
      <c r="T162" s="395"/>
      <c r="U162" s="396">
        <f t="shared" si="48"/>
        <v>0</v>
      </c>
    </row>
    <row r="163" spans="2:21" ht="21.75" customHeight="1" x14ac:dyDescent="0.45">
      <c r="B163" s="688"/>
      <c r="C163" s="691"/>
      <c r="D163" s="276" t="s">
        <v>114</v>
      </c>
      <c r="E163" s="278"/>
      <c r="F163" s="278"/>
      <c r="G163" s="281" t="s">
        <v>18</v>
      </c>
      <c r="H163" s="546"/>
      <c r="I163" s="547"/>
      <c r="J163" s="548">
        <f>SUM(J162)</f>
        <v>0</v>
      </c>
      <c r="K163" s="549">
        <f t="shared" ref="K163:T163" si="55">SUM(K162)</f>
        <v>0</v>
      </c>
      <c r="L163" s="550">
        <f t="shared" si="55"/>
        <v>0</v>
      </c>
      <c r="M163" s="550">
        <f t="shared" si="55"/>
        <v>0</v>
      </c>
      <c r="N163" s="550">
        <f t="shared" si="55"/>
        <v>0</v>
      </c>
      <c r="O163" s="551">
        <f t="shared" si="55"/>
        <v>0</v>
      </c>
      <c r="P163" s="549">
        <f t="shared" si="55"/>
        <v>0</v>
      </c>
      <c r="Q163" s="550">
        <f t="shared" si="55"/>
        <v>0</v>
      </c>
      <c r="R163" s="550">
        <f t="shared" si="55"/>
        <v>0</v>
      </c>
      <c r="S163" s="550">
        <f t="shared" si="55"/>
        <v>0</v>
      </c>
      <c r="T163" s="551">
        <f t="shared" si="55"/>
        <v>0</v>
      </c>
      <c r="U163" s="552">
        <f t="shared" si="48"/>
        <v>0</v>
      </c>
    </row>
    <row r="164" spans="2:21" ht="21.75" customHeight="1" x14ac:dyDescent="0.45">
      <c r="B164" s="688"/>
      <c r="C164" s="691"/>
      <c r="D164" s="276"/>
      <c r="E164" s="277" t="s">
        <v>115</v>
      </c>
      <c r="F164" s="288" t="s">
        <v>91</v>
      </c>
      <c r="G164" s="289" t="s">
        <v>34</v>
      </c>
      <c r="H164" s="553" t="s">
        <v>116</v>
      </c>
      <c r="I164" s="547"/>
      <c r="J164" s="428">
        <v>0</v>
      </c>
      <c r="K164" s="429">
        <v>50000000</v>
      </c>
      <c r="L164" s="430">
        <v>50000000</v>
      </c>
      <c r="M164" s="430">
        <v>50000000</v>
      </c>
      <c r="N164" s="430">
        <v>50000000</v>
      </c>
      <c r="O164" s="431">
        <v>50000000</v>
      </c>
      <c r="P164" s="429">
        <v>25000000</v>
      </c>
      <c r="Q164" s="430">
        <v>25000000</v>
      </c>
      <c r="R164" s="430">
        <v>25000000</v>
      </c>
      <c r="S164" s="430">
        <v>25000000</v>
      </c>
      <c r="T164" s="431">
        <v>25000000</v>
      </c>
      <c r="U164" s="432">
        <f t="shared" si="48"/>
        <v>375000000</v>
      </c>
    </row>
    <row r="165" spans="2:21" ht="21.75" customHeight="1" x14ac:dyDescent="0.45">
      <c r="B165" s="688"/>
      <c r="C165" s="691"/>
      <c r="D165" s="276"/>
      <c r="E165" s="278"/>
      <c r="F165" s="278"/>
      <c r="G165" s="281" t="s">
        <v>18</v>
      </c>
      <c r="H165" s="546"/>
      <c r="I165" s="547"/>
      <c r="J165" s="548">
        <f>SUM(J164)</f>
        <v>0</v>
      </c>
      <c r="K165" s="549">
        <f t="shared" ref="K165:T165" si="56">SUM(K164)</f>
        <v>50000000</v>
      </c>
      <c r="L165" s="550">
        <f t="shared" si="56"/>
        <v>50000000</v>
      </c>
      <c r="M165" s="550">
        <f t="shared" si="56"/>
        <v>50000000</v>
      </c>
      <c r="N165" s="550">
        <f t="shared" si="56"/>
        <v>50000000</v>
      </c>
      <c r="O165" s="551">
        <f t="shared" si="56"/>
        <v>50000000</v>
      </c>
      <c r="P165" s="549">
        <f t="shared" si="56"/>
        <v>25000000</v>
      </c>
      <c r="Q165" s="550">
        <f t="shared" si="56"/>
        <v>25000000</v>
      </c>
      <c r="R165" s="550">
        <f t="shared" si="56"/>
        <v>25000000</v>
      </c>
      <c r="S165" s="550">
        <f t="shared" si="56"/>
        <v>25000000</v>
      </c>
      <c r="T165" s="551">
        <f t="shared" si="56"/>
        <v>25000000</v>
      </c>
      <c r="U165" s="552">
        <f t="shared" si="48"/>
        <v>375000000</v>
      </c>
    </row>
    <row r="166" spans="2:21" ht="21.75" customHeight="1" thickBot="1" x14ac:dyDescent="0.5">
      <c r="B166" s="688"/>
      <c r="C166" s="691"/>
      <c r="D166" s="276"/>
      <c r="E166" s="291" t="s">
        <v>30</v>
      </c>
      <c r="F166" s="292"/>
      <c r="G166" s="292"/>
      <c r="H166" s="554"/>
      <c r="I166" s="555"/>
      <c r="J166" s="548">
        <f>SUM(J165,J163)</f>
        <v>0</v>
      </c>
      <c r="K166" s="549">
        <f t="shared" ref="K166:T166" si="57">SUM(K165,K163)</f>
        <v>50000000</v>
      </c>
      <c r="L166" s="550">
        <f t="shared" si="57"/>
        <v>50000000</v>
      </c>
      <c r="M166" s="550">
        <f t="shared" si="57"/>
        <v>50000000</v>
      </c>
      <c r="N166" s="550">
        <f t="shared" si="57"/>
        <v>50000000</v>
      </c>
      <c r="O166" s="551">
        <f t="shared" si="57"/>
        <v>50000000</v>
      </c>
      <c r="P166" s="549">
        <f t="shared" si="57"/>
        <v>25000000</v>
      </c>
      <c r="Q166" s="550">
        <f t="shared" si="57"/>
        <v>25000000</v>
      </c>
      <c r="R166" s="550">
        <f t="shared" si="57"/>
        <v>25000000</v>
      </c>
      <c r="S166" s="550">
        <f t="shared" si="57"/>
        <v>25000000</v>
      </c>
      <c r="T166" s="551">
        <f t="shared" si="57"/>
        <v>25000000</v>
      </c>
      <c r="U166" s="552">
        <f t="shared" si="48"/>
        <v>375000000</v>
      </c>
    </row>
    <row r="167" spans="2:21" ht="21.75" customHeight="1" thickBot="1" x14ac:dyDescent="0.5">
      <c r="B167" s="688"/>
      <c r="C167" s="691"/>
      <c r="D167" s="295" t="s">
        <v>117</v>
      </c>
      <c r="E167" s="296"/>
      <c r="F167" s="296"/>
      <c r="G167" s="296"/>
      <c r="H167" s="297"/>
      <c r="I167" s="298"/>
      <c r="J167" s="556">
        <f>SUM(J156,J161,J166)</f>
        <v>0</v>
      </c>
      <c r="K167" s="557">
        <f t="shared" ref="K167:T167" si="58">SUM(K156,K161,K166)</f>
        <v>150904000</v>
      </c>
      <c r="L167" s="300">
        <f t="shared" si="58"/>
        <v>147283000</v>
      </c>
      <c r="M167" s="300">
        <f t="shared" si="58"/>
        <v>144851000</v>
      </c>
      <c r="N167" s="300">
        <f t="shared" si="58"/>
        <v>151331000</v>
      </c>
      <c r="O167" s="558">
        <f t="shared" si="58"/>
        <v>145416000</v>
      </c>
      <c r="P167" s="557">
        <f t="shared" si="58"/>
        <v>119209000</v>
      </c>
      <c r="Q167" s="300">
        <f t="shared" si="58"/>
        <v>127825000</v>
      </c>
      <c r="R167" s="300">
        <f t="shared" si="58"/>
        <v>120105000</v>
      </c>
      <c r="S167" s="300">
        <f t="shared" si="58"/>
        <v>120322000</v>
      </c>
      <c r="T167" s="558">
        <f t="shared" si="58"/>
        <v>125529000</v>
      </c>
      <c r="U167" s="302">
        <f t="shared" si="48"/>
        <v>1352775000</v>
      </c>
    </row>
    <row r="168" spans="2:21" ht="21.75" customHeight="1" thickBot="1" x14ac:dyDescent="0.5">
      <c r="B168" s="689"/>
      <c r="C168" s="303" t="s">
        <v>118</v>
      </c>
      <c r="D168" s="304"/>
      <c r="E168" s="305"/>
      <c r="F168" s="305"/>
      <c r="G168" s="305"/>
      <c r="H168" s="306"/>
      <c r="I168" s="307"/>
      <c r="J168" s="559">
        <f>SUM(J137,J167)</f>
        <v>0</v>
      </c>
      <c r="K168" s="560">
        <f>SUM(K137,K167)</f>
        <v>468675876</v>
      </c>
      <c r="L168" s="309">
        <f>SUM(L137,L167)</f>
        <v>465023778</v>
      </c>
      <c r="M168" s="309">
        <f>SUM(M137,M167)</f>
        <v>464843790</v>
      </c>
      <c r="N168" s="309">
        <f>SUM(N137,N167)</f>
        <v>469379736</v>
      </c>
      <c r="O168" s="561">
        <f>SUM(O137,O167)</f>
        <v>463366604</v>
      </c>
      <c r="P168" s="560">
        <f>SUM(P137,P167)</f>
        <v>443248044</v>
      </c>
      <c r="Q168" s="309">
        <f>SUM(Q137,Q167)</f>
        <v>449874406</v>
      </c>
      <c r="R168" s="309">
        <f>SUM(R137,R167)</f>
        <v>442112418</v>
      </c>
      <c r="S168" s="309">
        <f>SUM(S137,S167)</f>
        <v>444787748</v>
      </c>
      <c r="T168" s="561">
        <f>SUM(T137,T167)</f>
        <v>443624726</v>
      </c>
      <c r="U168" s="311">
        <f t="shared" si="48"/>
        <v>4554937126</v>
      </c>
    </row>
    <row r="169" spans="2:21" ht="21.75" customHeight="1" x14ac:dyDescent="0.45">
      <c r="B169" s="673" t="s">
        <v>119</v>
      </c>
      <c r="C169" s="312" t="s">
        <v>120</v>
      </c>
      <c r="D169" s="313"/>
      <c r="E169" s="314" t="s">
        <v>121</v>
      </c>
      <c r="F169" s="314" t="s">
        <v>23</v>
      </c>
      <c r="G169" s="314" t="s">
        <v>122</v>
      </c>
      <c r="H169" s="52" t="s">
        <v>123</v>
      </c>
      <c r="I169" s="315"/>
      <c r="J169" s="562"/>
      <c r="K169" s="563"/>
      <c r="L169" s="55"/>
      <c r="M169" s="55"/>
      <c r="N169" s="55"/>
      <c r="O169" s="56"/>
      <c r="P169" s="563"/>
      <c r="Q169" s="55"/>
      <c r="R169" s="55"/>
      <c r="S169" s="55"/>
      <c r="T169" s="56"/>
      <c r="U169" s="251">
        <f t="shared" si="48"/>
        <v>0</v>
      </c>
    </row>
    <row r="170" spans="2:21" ht="21.75" customHeight="1" x14ac:dyDescent="0.45">
      <c r="B170" s="674"/>
      <c r="C170" s="50"/>
      <c r="D170" s="317"/>
      <c r="E170" s="88" t="s">
        <v>124</v>
      </c>
      <c r="F170" s="88" t="s">
        <v>23</v>
      </c>
      <c r="G170" s="88" t="s">
        <v>122</v>
      </c>
      <c r="H170" s="72" t="s">
        <v>125</v>
      </c>
      <c r="I170" s="63"/>
      <c r="J170" s="564"/>
      <c r="K170" s="565"/>
      <c r="L170" s="65"/>
      <c r="M170" s="65"/>
      <c r="N170" s="65"/>
      <c r="O170" s="66"/>
      <c r="P170" s="565"/>
      <c r="Q170" s="65"/>
      <c r="R170" s="65"/>
      <c r="S170" s="65"/>
      <c r="T170" s="66"/>
      <c r="U170" s="86">
        <f t="shared" si="48"/>
        <v>0</v>
      </c>
    </row>
    <row r="171" spans="2:21" ht="21.75" customHeight="1" thickBot="1" x14ac:dyDescent="0.5">
      <c r="B171" s="674"/>
      <c r="C171" s="121"/>
      <c r="D171" s="318"/>
      <c r="E171" s="319" t="s">
        <v>30</v>
      </c>
      <c r="F171" s="320"/>
      <c r="G171" s="320"/>
      <c r="H171" s="321"/>
      <c r="I171" s="322"/>
      <c r="J171" s="566">
        <f>SUM(J169:J170)</f>
        <v>0</v>
      </c>
      <c r="K171" s="567">
        <f t="shared" ref="K171:T171" si="59">SUM(K169:K170)</f>
        <v>0</v>
      </c>
      <c r="L171" s="324">
        <f t="shared" si="59"/>
        <v>0</v>
      </c>
      <c r="M171" s="324">
        <f t="shared" si="59"/>
        <v>0</v>
      </c>
      <c r="N171" s="324">
        <f t="shared" si="59"/>
        <v>0</v>
      </c>
      <c r="O171" s="568">
        <f t="shared" si="59"/>
        <v>0</v>
      </c>
      <c r="P171" s="567">
        <f t="shared" si="59"/>
        <v>0</v>
      </c>
      <c r="Q171" s="324">
        <f t="shared" si="59"/>
        <v>0</v>
      </c>
      <c r="R171" s="324">
        <f t="shared" si="59"/>
        <v>0</v>
      </c>
      <c r="S171" s="324">
        <f t="shared" si="59"/>
        <v>0</v>
      </c>
      <c r="T171" s="568">
        <f t="shared" si="59"/>
        <v>0</v>
      </c>
      <c r="U171" s="326">
        <f t="shared" si="48"/>
        <v>0</v>
      </c>
    </row>
    <row r="172" spans="2:21" ht="21.75" customHeight="1" x14ac:dyDescent="0.45">
      <c r="B172" s="674"/>
      <c r="C172" s="327" t="s">
        <v>126</v>
      </c>
      <c r="D172" s="328"/>
      <c r="E172" s="329" t="s">
        <v>127</v>
      </c>
      <c r="F172" s="329" t="s">
        <v>23</v>
      </c>
      <c r="G172" s="330" t="s">
        <v>122</v>
      </c>
      <c r="H172" s="331" t="s">
        <v>128</v>
      </c>
      <c r="I172" s="332"/>
      <c r="J172" s="562"/>
      <c r="K172" s="563"/>
      <c r="L172" s="55"/>
      <c r="M172" s="55"/>
      <c r="N172" s="55"/>
      <c r="O172" s="56"/>
      <c r="P172" s="563"/>
      <c r="Q172" s="55"/>
      <c r="R172" s="55"/>
      <c r="S172" s="55"/>
      <c r="T172" s="56"/>
      <c r="U172" s="251">
        <f t="shared" si="48"/>
        <v>0</v>
      </c>
    </row>
    <row r="173" spans="2:21" ht="21.75" customHeight="1" x14ac:dyDescent="0.45">
      <c r="B173" s="674"/>
      <c r="C173" s="333"/>
      <c r="D173" s="334"/>
      <c r="E173" s="335"/>
      <c r="F173" s="335"/>
      <c r="G173" s="336" t="s">
        <v>18</v>
      </c>
      <c r="H173" s="337"/>
      <c r="I173" s="338"/>
      <c r="J173" s="569">
        <f>SUM(J172)</f>
        <v>0</v>
      </c>
      <c r="K173" s="570">
        <f t="shared" ref="K173:T173" si="60">SUM(K172)</f>
        <v>0</v>
      </c>
      <c r="L173" s="340">
        <f t="shared" si="60"/>
        <v>0</v>
      </c>
      <c r="M173" s="340">
        <f t="shared" si="60"/>
        <v>0</v>
      </c>
      <c r="N173" s="340">
        <f t="shared" si="60"/>
        <v>0</v>
      </c>
      <c r="O173" s="571">
        <f t="shared" si="60"/>
        <v>0</v>
      </c>
      <c r="P173" s="570">
        <f t="shared" si="60"/>
        <v>0</v>
      </c>
      <c r="Q173" s="340">
        <f t="shared" si="60"/>
        <v>0</v>
      </c>
      <c r="R173" s="340">
        <f t="shared" si="60"/>
        <v>0</v>
      </c>
      <c r="S173" s="340">
        <f t="shared" si="60"/>
        <v>0</v>
      </c>
      <c r="T173" s="571">
        <f t="shared" si="60"/>
        <v>0</v>
      </c>
      <c r="U173" s="342">
        <f t="shared" si="48"/>
        <v>0</v>
      </c>
    </row>
    <row r="174" spans="2:21" ht="21.75" customHeight="1" x14ac:dyDescent="0.45">
      <c r="B174" s="674"/>
      <c r="C174" s="333"/>
      <c r="D174" s="334"/>
      <c r="E174" s="343" t="s">
        <v>129</v>
      </c>
      <c r="F174" s="343" t="s">
        <v>23</v>
      </c>
      <c r="G174" s="335" t="s">
        <v>122</v>
      </c>
      <c r="H174" s="344" t="s">
        <v>130</v>
      </c>
      <c r="I174" s="345"/>
      <c r="J174" s="572"/>
      <c r="K174" s="573"/>
      <c r="L174" s="39"/>
      <c r="M174" s="39"/>
      <c r="N174" s="39"/>
      <c r="O174" s="574"/>
      <c r="P174" s="573"/>
      <c r="Q174" s="39"/>
      <c r="R174" s="39"/>
      <c r="S174" s="39"/>
      <c r="T174" s="574"/>
      <c r="U174" s="172">
        <f t="shared" si="48"/>
        <v>0</v>
      </c>
    </row>
    <row r="175" spans="2:21" ht="21.75" customHeight="1" x14ac:dyDescent="0.45">
      <c r="B175" s="674"/>
      <c r="C175" s="333"/>
      <c r="D175" s="334"/>
      <c r="E175" s="335"/>
      <c r="F175" s="335"/>
      <c r="G175" s="336" t="s">
        <v>18</v>
      </c>
      <c r="H175" s="346"/>
      <c r="I175" s="338"/>
      <c r="J175" s="569">
        <f>SUM(J174)</f>
        <v>0</v>
      </c>
      <c r="K175" s="570">
        <f t="shared" ref="K175:T175" si="61">SUM(K174)</f>
        <v>0</v>
      </c>
      <c r="L175" s="340">
        <f t="shared" si="61"/>
        <v>0</v>
      </c>
      <c r="M175" s="340">
        <f t="shared" si="61"/>
        <v>0</v>
      </c>
      <c r="N175" s="340">
        <f t="shared" si="61"/>
        <v>0</v>
      </c>
      <c r="O175" s="571">
        <f t="shared" si="61"/>
        <v>0</v>
      </c>
      <c r="P175" s="570">
        <f t="shared" si="61"/>
        <v>0</v>
      </c>
      <c r="Q175" s="340">
        <f t="shared" si="61"/>
        <v>0</v>
      </c>
      <c r="R175" s="340">
        <f t="shared" si="61"/>
        <v>0</v>
      </c>
      <c r="S175" s="340">
        <f t="shared" si="61"/>
        <v>0</v>
      </c>
      <c r="T175" s="571">
        <f t="shared" si="61"/>
        <v>0</v>
      </c>
      <c r="U175" s="342">
        <f t="shared" si="48"/>
        <v>0</v>
      </c>
    </row>
    <row r="176" spans="2:21" ht="21.75" customHeight="1" thickBot="1" x14ac:dyDescent="0.5">
      <c r="B176" s="674"/>
      <c r="C176" s="347"/>
      <c r="D176" s="348"/>
      <c r="E176" s="349" t="s">
        <v>30</v>
      </c>
      <c r="F176" s="350"/>
      <c r="G176" s="350"/>
      <c r="H176" s="350"/>
      <c r="I176" s="351"/>
      <c r="J176" s="575">
        <f>SUM(J173,J175)</f>
        <v>0</v>
      </c>
      <c r="K176" s="576">
        <f t="shared" ref="K176:T176" si="62">SUM(K173,K175)</f>
        <v>0</v>
      </c>
      <c r="L176" s="353">
        <f t="shared" si="62"/>
        <v>0</v>
      </c>
      <c r="M176" s="353">
        <f t="shared" si="62"/>
        <v>0</v>
      </c>
      <c r="N176" s="353">
        <f t="shared" si="62"/>
        <v>0</v>
      </c>
      <c r="O176" s="577">
        <f t="shared" si="62"/>
        <v>0</v>
      </c>
      <c r="P176" s="576">
        <f t="shared" si="62"/>
        <v>0</v>
      </c>
      <c r="Q176" s="353">
        <f t="shared" si="62"/>
        <v>0</v>
      </c>
      <c r="R176" s="353">
        <f t="shared" si="62"/>
        <v>0</v>
      </c>
      <c r="S176" s="353">
        <f t="shared" si="62"/>
        <v>0</v>
      </c>
      <c r="T176" s="577">
        <f t="shared" si="62"/>
        <v>0</v>
      </c>
      <c r="U176" s="355">
        <f t="shared" si="48"/>
        <v>0</v>
      </c>
    </row>
    <row r="177" spans="2:21" ht="21.75" customHeight="1" thickBot="1" x14ac:dyDescent="0.5">
      <c r="B177" s="675"/>
      <c r="C177" s="303" t="s">
        <v>131</v>
      </c>
      <c r="D177" s="304"/>
      <c r="E177" s="305"/>
      <c r="F177" s="305"/>
      <c r="G177" s="305"/>
      <c r="H177" s="305"/>
      <c r="I177" s="307"/>
      <c r="J177" s="559">
        <f>SUM(J171,J176)</f>
        <v>0</v>
      </c>
      <c r="K177" s="560">
        <f t="shared" ref="K177:T177" si="63">SUM(K171,K176)</f>
        <v>0</v>
      </c>
      <c r="L177" s="309">
        <f t="shared" si="63"/>
        <v>0</v>
      </c>
      <c r="M177" s="309">
        <f t="shared" si="63"/>
        <v>0</v>
      </c>
      <c r="N177" s="309">
        <f t="shared" si="63"/>
        <v>0</v>
      </c>
      <c r="O177" s="561">
        <f t="shared" si="63"/>
        <v>0</v>
      </c>
      <c r="P177" s="560">
        <f t="shared" si="63"/>
        <v>0</v>
      </c>
      <c r="Q177" s="309">
        <f t="shared" si="63"/>
        <v>0</v>
      </c>
      <c r="R177" s="309">
        <f t="shared" si="63"/>
        <v>0</v>
      </c>
      <c r="S177" s="309">
        <f t="shared" si="63"/>
        <v>0</v>
      </c>
      <c r="T177" s="561">
        <f t="shared" si="63"/>
        <v>0</v>
      </c>
      <c r="U177" s="311">
        <f t="shared" si="48"/>
        <v>0</v>
      </c>
    </row>
    <row r="178" spans="2:21" ht="21.75" customHeight="1" thickBot="1" x14ac:dyDescent="0.5">
      <c r="B178" s="356" t="s">
        <v>132</v>
      </c>
      <c r="C178" s="357"/>
      <c r="D178" s="358"/>
      <c r="E178" s="359"/>
      <c r="F178" s="359"/>
      <c r="G178" s="359"/>
      <c r="H178" s="359"/>
      <c r="I178" s="360"/>
      <c r="J178" s="578">
        <f>SUM(J168,J177)</f>
        <v>0</v>
      </c>
      <c r="K178" s="579">
        <f t="shared" ref="K178:T178" si="64">SUM(K168,K177)</f>
        <v>468675876</v>
      </c>
      <c r="L178" s="362">
        <f t="shared" si="64"/>
        <v>465023778</v>
      </c>
      <c r="M178" s="362">
        <f t="shared" si="64"/>
        <v>464843790</v>
      </c>
      <c r="N178" s="362">
        <f t="shared" si="64"/>
        <v>469379736</v>
      </c>
      <c r="O178" s="580">
        <f t="shared" si="64"/>
        <v>463366604</v>
      </c>
      <c r="P178" s="579">
        <f t="shared" si="64"/>
        <v>443248044</v>
      </c>
      <c r="Q178" s="362">
        <f t="shared" si="64"/>
        <v>449874406</v>
      </c>
      <c r="R178" s="362">
        <f t="shared" si="64"/>
        <v>442112418</v>
      </c>
      <c r="S178" s="362">
        <f t="shared" si="64"/>
        <v>444787748</v>
      </c>
      <c r="T178" s="580">
        <f t="shared" si="64"/>
        <v>443624726</v>
      </c>
      <c r="U178" s="364">
        <f t="shared" ref="U178" si="65">SUM(J178:T178)</f>
        <v>4554937126</v>
      </c>
    </row>
    <row r="180" spans="2:21" ht="21.75" customHeight="1" x14ac:dyDescent="0.45">
      <c r="J180" s="413"/>
      <c r="K180" s="366" t="s">
        <v>146</v>
      </c>
      <c r="T180" s="581"/>
      <c r="U180" s="581"/>
    </row>
    <row r="181" spans="2:21" ht="21.75" customHeight="1" x14ac:dyDescent="0.45">
      <c r="T181" s="581"/>
      <c r="U181" s="581"/>
    </row>
    <row r="182" spans="2:21" ht="21.75" customHeight="1" x14ac:dyDescent="0.45">
      <c r="T182" s="581"/>
      <c r="U182" s="581"/>
    </row>
    <row r="183" spans="2:21" ht="21.75" customHeight="1" x14ac:dyDescent="0.45">
      <c r="T183" s="581"/>
      <c r="U183" s="581"/>
    </row>
    <row r="184" spans="2:21" ht="21.75" customHeight="1" x14ac:dyDescent="0.45">
      <c r="T184" s="581"/>
      <c r="U184" s="581"/>
    </row>
    <row r="185" spans="2:21" ht="21.75" customHeight="1" x14ac:dyDescent="0.45">
      <c r="T185" s="581"/>
      <c r="U185" s="581"/>
    </row>
    <row r="186" spans="2:21" ht="21.75" customHeight="1" x14ac:dyDescent="0.45">
      <c r="T186" s="581"/>
      <c r="U186" s="581"/>
    </row>
    <row r="187" spans="2:21" ht="21.75" customHeight="1" x14ac:dyDescent="0.45">
      <c r="T187" s="581"/>
      <c r="U187" s="581"/>
    </row>
    <row r="188" spans="2:21" ht="21.75" customHeight="1" x14ac:dyDescent="0.45">
      <c r="T188" s="581"/>
      <c r="U188" s="581"/>
    </row>
    <row r="189" spans="2:21" ht="21.75" customHeight="1" x14ac:dyDescent="0.45">
      <c r="T189" s="581"/>
      <c r="U189" s="581"/>
    </row>
    <row r="190" spans="2:21" ht="21.75" customHeight="1" x14ac:dyDescent="0.45">
      <c r="T190" s="581"/>
      <c r="U190" s="581"/>
    </row>
    <row r="191" spans="2:21" ht="21.75" customHeight="1" x14ac:dyDescent="0.45">
      <c r="T191" s="581"/>
      <c r="U191" s="581"/>
    </row>
    <row r="192" spans="2:21" ht="21.75" customHeight="1" x14ac:dyDescent="0.45">
      <c r="T192" s="581"/>
      <c r="U192" s="581"/>
    </row>
    <row r="193" spans="20:21" ht="21.75" customHeight="1" x14ac:dyDescent="0.45">
      <c r="T193" s="581"/>
      <c r="U193" s="581"/>
    </row>
    <row r="194" spans="20:21" ht="21.75" customHeight="1" x14ac:dyDescent="0.45">
      <c r="T194" s="581"/>
      <c r="U194" s="581"/>
    </row>
    <row r="195" spans="20:21" ht="21.75" customHeight="1" x14ac:dyDescent="0.45">
      <c r="T195" s="581"/>
      <c r="U195" s="581"/>
    </row>
    <row r="196" spans="20:21" ht="21.75" customHeight="1" x14ac:dyDescent="0.45">
      <c r="T196" s="581"/>
      <c r="U196" s="581"/>
    </row>
  </sheetData>
  <mergeCells count="12">
    <mergeCell ref="P4:T4"/>
    <mergeCell ref="U4:U5"/>
    <mergeCell ref="B6:B168"/>
    <mergeCell ref="C6:C137"/>
    <mergeCell ref="C138:C167"/>
    <mergeCell ref="H4:I5"/>
    <mergeCell ref="K4:O4"/>
    <mergeCell ref="B169:B177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view="pageBreakPreview" topLeftCell="A4" zoomScale="70" zoomScaleNormal="100" zoomScaleSheetLayoutView="70" workbookViewId="0">
      <selection activeCell="P20" sqref="P20"/>
    </sheetView>
  </sheetViews>
  <sheetFormatPr defaultRowHeight="18" x14ac:dyDescent="0.45"/>
  <cols>
    <col min="1" max="1" width="1.3984375" customWidth="1"/>
    <col min="2" max="2" width="5.69921875" style="4" customWidth="1"/>
    <col min="3" max="3" width="7.19921875" style="4" customWidth="1"/>
    <col min="4" max="4" width="27.19921875" style="4" bestFit="1" customWidth="1"/>
    <col min="5" max="5" width="11.09765625" style="365" customWidth="1"/>
    <col min="6" max="7" width="22" customWidth="1"/>
    <col min="8" max="8" width="22.69921875" customWidth="1"/>
    <col min="9" max="9" width="10.5" customWidth="1"/>
    <col min="10" max="10" width="1.3984375" customWidth="1"/>
  </cols>
  <sheetData>
    <row r="1" spans="1:10" x14ac:dyDescent="0.45">
      <c r="A1" s="618"/>
      <c r="B1" s="1"/>
      <c r="C1" s="1"/>
      <c r="D1" s="1"/>
      <c r="E1" s="2"/>
      <c r="F1" s="618"/>
      <c r="G1" s="618"/>
      <c r="H1" s="618"/>
      <c r="I1" s="3" t="s">
        <v>155</v>
      </c>
      <c r="J1" s="618"/>
    </row>
    <row r="2" spans="1:10" x14ac:dyDescent="0.45">
      <c r="A2" s="618"/>
      <c r="B2" s="1" t="s">
        <v>156</v>
      </c>
      <c r="C2" s="1"/>
      <c r="D2" s="1"/>
      <c r="E2" s="2"/>
      <c r="F2" s="618"/>
      <c r="G2" s="618"/>
      <c r="H2" s="618"/>
      <c r="I2" s="618"/>
      <c r="J2" s="618"/>
    </row>
    <row r="3" spans="1:10" ht="18.600000000000001" thickBot="1" x14ac:dyDescent="0.5">
      <c r="A3" s="618"/>
      <c r="B3" s="1"/>
      <c r="C3" s="1"/>
      <c r="D3" s="1"/>
      <c r="E3" s="2"/>
      <c r="F3" s="618"/>
      <c r="G3" s="618"/>
      <c r="H3" s="618"/>
      <c r="I3" s="618"/>
      <c r="J3" s="618"/>
    </row>
    <row r="4" spans="1:10" ht="18.75" customHeight="1" x14ac:dyDescent="0.45">
      <c r="A4" s="618"/>
      <c r="B4" s="582"/>
      <c r="C4" s="583"/>
      <c r="D4" s="717" t="s">
        <v>3</v>
      </c>
      <c r="E4" s="695" t="s">
        <v>6</v>
      </c>
      <c r="F4" s="697" t="s">
        <v>157</v>
      </c>
      <c r="G4" s="699" t="s">
        <v>149</v>
      </c>
      <c r="H4" s="701" t="s">
        <v>148</v>
      </c>
      <c r="I4" s="703" t="s">
        <v>158</v>
      </c>
      <c r="J4" s="618"/>
    </row>
    <row r="5" spans="1:10" ht="18.600000000000001" thickBot="1" x14ac:dyDescent="0.5">
      <c r="A5" s="618"/>
      <c r="B5" s="584"/>
      <c r="C5" s="585"/>
      <c r="D5" s="718"/>
      <c r="E5" s="696"/>
      <c r="F5" s="698"/>
      <c r="G5" s="700"/>
      <c r="H5" s="702"/>
      <c r="I5" s="704"/>
      <c r="J5" s="618"/>
    </row>
    <row r="6" spans="1:10" ht="25.5" customHeight="1" x14ac:dyDescent="0.45">
      <c r="A6" s="618"/>
      <c r="B6" s="705" t="s">
        <v>19</v>
      </c>
      <c r="C6" s="709" t="s">
        <v>150</v>
      </c>
      <c r="D6" s="586" t="s">
        <v>21</v>
      </c>
      <c r="E6" s="619" t="s">
        <v>151</v>
      </c>
      <c r="F6" s="620">
        <f>'様式5-5-2参考見積内訳書'!U12</f>
        <v>0</v>
      </c>
      <c r="G6" s="589">
        <v>0</v>
      </c>
      <c r="H6" s="620">
        <v>388590000</v>
      </c>
      <c r="I6" s="621" t="str">
        <f>IF(F6&lt;=H6,"OK","NG")</f>
        <v>OK</v>
      </c>
      <c r="J6" s="618"/>
    </row>
    <row r="7" spans="1:10" ht="25.5" customHeight="1" x14ac:dyDescent="0.45">
      <c r="A7" s="618"/>
      <c r="B7" s="706"/>
      <c r="C7" s="710"/>
      <c r="D7" s="590" t="s">
        <v>32</v>
      </c>
      <c r="E7" s="622" t="s">
        <v>34</v>
      </c>
      <c r="F7" s="612">
        <f>'様式5-5-2参考見積内訳書'!U23+'様式5-5-2参考見積内訳書'!U53+'様式5-5-2参考見積内訳書'!U74+'様式5-5-2参考見積内訳書'!U88</f>
        <v>2419661126</v>
      </c>
      <c r="G7" s="593">
        <f>'様式5-5-2参考見積内訳書'!U53+'様式5-5-2参考見積内訳書'!U88</f>
        <v>2419661126</v>
      </c>
      <c r="H7" s="612">
        <v>4513827800</v>
      </c>
      <c r="I7" s="623" t="str">
        <f t="shared" ref="I7:I25" si="0">IF(F7&lt;=H7,"OK","NG")</f>
        <v>OK</v>
      </c>
      <c r="J7" s="618"/>
    </row>
    <row r="8" spans="1:10" ht="25.5" customHeight="1" x14ac:dyDescent="0.45">
      <c r="A8" s="618"/>
      <c r="B8" s="706"/>
      <c r="C8" s="710"/>
      <c r="D8" s="594"/>
      <c r="E8" s="622" t="s">
        <v>43</v>
      </c>
      <c r="F8" s="612">
        <f>'様式5-5-2参考見積内訳書'!U33+'様式5-5-2参考見積内訳書'!U62+'様式5-5-2参考見積内訳書'!U99</f>
        <v>184551000</v>
      </c>
      <c r="G8" s="593">
        <f>'様式5-5-2参考見積内訳書'!U62+'様式5-5-2参考見積内訳書'!U99</f>
        <v>184551000</v>
      </c>
      <c r="H8" s="612">
        <v>444416000</v>
      </c>
      <c r="I8" s="623" t="str">
        <f t="shared" si="0"/>
        <v>OK</v>
      </c>
      <c r="J8" s="618"/>
    </row>
    <row r="9" spans="1:10" ht="25.5" customHeight="1" x14ac:dyDescent="0.45">
      <c r="A9" s="618"/>
      <c r="B9" s="706"/>
      <c r="C9" s="710"/>
      <c r="D9" s="595"/>
      <c r="E9" s="624" t="s">
        <v>49</v>
      </c>
      <c r="F9" s="612">
        <f>'様式5-5-2参考見積内訳書'!U43+'様式5-5-2参考見積内訳書'!U71+'様式5-5-2参考見積内訳書'!U109</f>
        <v>52870000</v>
      </c>
      <c r="G9" s="593">
        <f>'様式5-5-2参考見積内訳書'!U71+'様式5-5-2参考見積内訳書'!U109</f>
        <v>52870000</v>
      </c>
      <c r="H9" s="612">
        <v>110416200</v>
      </c>
      <c r="I9" s="623" t="str">
        <f t="shared" si="0"/>
        <v>OK</v>
      </c>
      <c r="J9" s="618"/>
    </row>
    <row r="10" spans="1:10" ht="25.5" customHeight="1" x14ac:dyDescent="0.45">
      <c r="A10" s="618"/>
      <c r="B10" s="706"/>
      <c r="C10" s="710"/>
      <c r="D10" s="594" t="s">
        <v>68</v>
      </c>
      <c r="E10" s="625" t="s">
        <v>34</v>
      </c>
      <c r="F10" s="626">
        <f>'様式5-5-2参考見積内訳書'!U112+'様式5-5-2参考見積内訳書'!U113+'様式5-5-2参考見積内訳書'!U119+'様式5-5-2参考見積内訳書'!U120+'様式5-5-2参考見積内訳書'!U125</f>
        <v>0</v>
      </c>
      <c r="G10" s="599">
        <v>0</v>
      </c>
      <c r="H10" s="626">
        <v>1078390000</v>
      </c>
      <c r="I10" s="627" t="str">
        <f t="shared" si="0"/>
        <v>OK</v>
      </c>
      <c r="J10" s="618"/>
    </row>
    <row r="11" spans="1:10" ht="25.5" customHeight="1" x14ac:dyDescent="0.45">
      <c r="A11" s="618"/>
      <c r="B11" s="706"/>
      <c r="C11" s="710"/>
      <c r="D11" s="594" t="s">
        <v>72</v>
      </c>
      <c r="E11" s="622" t="s">
        <v>43</v>
      </c>
      <c r="F11" s="612">
        <f>'様式5-5-2参考見積内訳書'!U114+'様式5-5-2参考見積内訳書'!U115+'様式5-5-2参考見積内訳書'!U122+'様式5-5-2参考見積内訳書'!U126</f>
        <v>0</v>
      </c>
      <c r="G11" s="593">
        <v>0</v>
      </c>
      <c r="H11" s="612">
        <v>130000000</v>
      </c>
      <c r="I11" s="623" t="str">
        <f t="shared" si="0"/>
        <v>OK</v>
      </c>
      <c r="J11" s="618"/>
    </row>
    <row r="12" spans="1:10" ht="25.5" customHeight="1" x14ac:dyDescent="0.45">
      <c r="A12" s="618"/>
      <c r="B12" s="706"/>
      <c r="C12" s="710"/>
      <c r="D12" s="594"/>
      <c r="E12" s="622" t="s">
        <v>49</v>
      </c>
      <c r="F12" s="628">
        <f>'様式5-5-2参考見積内訳書'!U116+'様式5-5-2参考見積内訳書'!U117+'様式5-5-2参考見積内訳書'!U123+'様式5-5-2参考見積内訳書'!U127</f>
        <v>0</v>
      </c>
      <c r="G12" s="601">
        <v>0</v>
      </c>
      <c r="H12" s="628">
        <v>27000000</v>
      </c>
      <c r="I12" s="629" t="str">
        <f t="shared" si="0"/>
        <v>OK</v>
      </c>
      <c r="J12" s="618"/>
    </row>
    <row r="13" spans="1:10" ht="25.5" customHeight="1" x14ac:dyDescent="0.45">
      <c r="A13" s="618"/>
      <c r="B13" s="706"/>
      <c r="C13" s="710"/>
      <c r="D13" s="590" t="s">
        <v>84</v>
      </c>
      <c r="E13" s="624" t="s">
        <v>34</v>
      </c>
      <c r="F13" s="612">
        <f>'様式5-5-2参考見積内訳書'!U130+'様式5-5-2参考見積内訳書'!U133</f>
        <v>545080000</v>
      </c>
      <c r="G13" s="593">
        <f>'様式5-5-2参考見積内訳書'!U132</f>
        <v>545080000</v>
      </c>
      <c r="H13" s="612">
        <v>4610350000</v>
      </c>
      <c r="I13" s="623" t="str">
        <f t="shared" si="0"/>
        <v>OK</v>
      </c>
      <c r="J13" s="618"/>
    </row>
    <row r="14" spans="1:10" ht="25.5" customHeight="1" x14ac:dyDescent="0.45">
      <c r="A14" s="618"/>
      <c r="B14" s="706"/>
      <c r="C14" s="710"/>
      <c r="D14" s="594"/>
      <c r="E14" s="630" t="s">
        <v>43</v>
      </c>
      <c r="F14" s="612" t="s">
        <v>45</v>
      </c>
      <c r="G14" s="593" t="s">
        <v>45</v>
      </c>
      <c r="H14" s="612" t="s">
        <v>167</v>
      </c>
      <c r="I14" s="623" t="str">
        <f t="shared" si="0"/>
        <v>OK</v>
      </c>
      <c r="J14" s="618"/>
    </row>
    <row r="15" spans="1:10" ht="25.5" customHeight="1" x14ac:dyDescent="0.45">
      <c r="A15" s="618"/>
      <c r="B15" s="706"/>
      <c r="C15" s="710"/>
      <c r="D15" s="595"/>
      <c r="E15" s="630" t="s">
        <v>49</v>
      </c>
      <c r="F15" s="612" t="s">
        <v>45</v>
      </c>
      <c r="G15" s="593" t="s">
        <v>45</v>
      </c>
      <c r="H15" s="612" t="s">
        <v>167</v>
      </c>
      <c r="I15" s="623" t="str">
        <f t="shared" si="0"/>
        <v>OK</v>
      </c>
      <c r="J15" s="618"/>
    </row>
    <row r="16" spans="1:10" ht="25.5" customHeight="1" x14ac:dyDescent="0.45">
      <c r="A16" s="618"/>
      <c r="B16" s="706"/>
      <c r="C16" s="711"/>
      <c r="D16" s="595" t="s">
        <v>95</v>
      </c>
      <c r="E16" s="631"/>
      <c r="F16" s="626">
        <f>SUM(F6:F15)</f>
        <v>3202162126</v>
      </c>
      <c r="G16" s="599">
        <f>SUM(G6:G15)</f>
        <v>3202162126</v>
      </c>
      <c r="H16" s="626">
        <v>11302990000</v>
      </c>
      <c r="I16" s="627" t="str">
        <f t="shared" si="0"/>
        <v>OK</v>
      </c>
      <c r="J16" s="618"/>
    </row>
    <row r="17" spans="1:10" ht="25.5" customHeight="1" x14ac:dyDescent="0.45">
      <c r="A17" s="618"/>
      <c r="B17" s="706"/>
      <c r="C17" s="712" t="s">
        <v>96</v>
      </c>
      <c r="D17" s="604" t="s">
        <v>152</v>
      </c>
      <c r="E17" s="624" t="s">
        <v>34</v>
      </c>
      <c r="F17" s="612">
        <f>'様式5-5-2参考見積内訳書'!U156</f>
        <v>977775000</v>
      </c>
      <c r="G17" s="593">
        <f>'様式5-5-2参考見積内訳書'!U143+'様式5-5-2参考見積内訳書'!U148</f>
        <v>977775000</v>
      </c>
      <c r="H17" s="612">
        <v>1939835000</v>
      </c>
      <c r="I17" s="623" t="str">
        <f t="shared" si="0"/>
        <v>OK</v>
      </c>
      <c r="J17" s="618"/>
    </row>
    <row r="18" spans="1:10" ht="25.5" customHeight="1" x14ac:dyDescent="0.45">
      <c r="A18" s="618"/>
      <c r="B18" s="706"/>
      <c r="C18" s="710"/>
      <c r="D18" s="595" t="s">
        <v>153</v>
      </c>
      <c r="E18" s="630" t="s">
        <v>34</v>
      </c>
      <c r="F18" s="612">
        <f>'様式5-5-2参考見積内訳書'!U161</f>
        <v>0</v>
      </c>
      <c r="G18" s="593">
        <v>0</v>
      </c>
      <c r="H18" s="612">
        <v>55500000</v>
      </c>
      <c r="I18" s="623" t="str">
        <f t="shared" si="0"/>
        <v>OK</v>
      </c>
      <c r="J18" s="618"/>
    </row>
    <row r="19" spans="1:10" ht="25.5" customHeight="1" x14ac:dyDescent="0.45">
      <c r="A19" s="618"/>
      <c r="B19" s="706"/>
      <c r="C19" s="710"/>
      <c r="D19" s="604" t="s">
        <v>154</v>
      </c>
      <c r="E19" s="624" t="s">
        <v>34</v>
      </c>
      <c r="F19" s="612">
        <f>'様式5-5-2参考見積内訳書'!U166</f>
        <v>375000000</v>
      </c>
      <c r="G19" s="593">
        <f>'様式5-5-2参考見積内訳書'!U164</f>
        <v>375000000</v>
      </c>
      <c r="H19" s="612">
        <v>375000000</v>
      </c>
      <c r="I19" s="623" t="str">
        <f t="shared" si="0"/>
        <v>OK</v>
      </c>
      <c r="J19" s="618"/>
    </row>
    <row r="20" spans="1:10" ht="25.5" customHeight="1" thickBot="1" x14ac:dyDescent="0.5">
      <c r="A20" s="618"/>
      <c r="B20" s="706"/>
      <c r="C20" s="713"/>
      <c r="D20" s="605" t="s">
        <v>117</v>
      </c>
      <c r="E20" s="632"/>
      <c r="F20" s="633">
        <f>SUM(F17:F19)</f>
        <v>1352775000</v>
      </c>
      <c r="G20" s="608">
        <f>SUM(G17:G19)</f>
        <v>1352775000</v>
      </c>
      <c r="H20" s="633">
        <v>2370335000</v>
      </c>
      <c r="I20" s="634" t="str">
        <f t="shared" si="0"/>
        <v>OK</v>
      </c>
      <c r="J20" s="618"/>
    </row>
    <row r="21" spans="1:10" ht="25.5" customHeight="1" thickTop="1" x14ac:dyDescent="0.45">
      <c r="A21" s="618"/>
      <c r="B21" s="706"/>
      <c r="C21" s="609" t="s">
        <v>118</v>
      </c>
      <c r="D21" s="610"/>
      <c r="E21" s="631"/>
      <c r="F21" s="635">
        <f>SUM(F20,F16)</f>
        <v>4554937126</v>
      </c>
      <c r="G21" s="599">
        <f>SUM(G20,G16)</f>
        <v>4554937126</v>
      </c>
      <c r="H21" s="626">
        <v>13673325000</v>
      </c>
      <c r="I21" s="627" t="str">
        <f t="shared" si="0"/>
        <v>OK</v>
      </c>
      <c r="J21" s="618"/>
    </row>
    <row r="22" spans="1:10" ht="25.5" customHeight="1" x14ac:dyDescent="0.45">
      <c r="A22" s="618"/>
      <c r="B22" s="707"/>
      <c r="C22" s="609"/>
      <c r="D22" s="611"/>
      <c r="E22" s="630" t="s">
        <v>151</v>
      </c>
      <c r="F22" s="612">
        <f>F6</f>
        <v>0</v>
      </c>
      <c r="G22" s="593">
        <f>G6</f>
        <v>0</v>
      </c>
      <c r="H22" s="612">
        <v>388590000</v>
      </c>
      <c r="I22" s="623" t="str">
        <f t="shared" si="0"/>
        <v>OK</v>
      </c>
      <c r="J22" s="618"/>
    </row>
    <row r="23" spans="1:10" ht="25.5" customHeight="1" x14ac:dyDescent="0.45">
      <c r="A23" s="618"/>
      <c r="B23" s="707"/>
      <c r="C23" s="609"/>
      <c r="D23" s="611"/>
      <c r="E23" s="622" t="s">
        <v>34</v>
      </c>
      <c r="F23" s="612">
        <f>SUM(F7,F10,F13,F17,F18,F19)</f>
        <v>4317516126</v>
      </c>
      <c r="G23" s="593">
        <f>SUM(G7,G10,G13,G17,G18,G19)</f>
        <v>4317516126</v>
      </c>
      <c r="H23" s="612">
        <v>12572902800</v>
      </c>
      <c r="I23" s="623" t="str">
        <f t="shared" si="0"/>
        <v>OK</v>
      </c>
      <c r="J23" s="618"/>
    </row>
    <row r="24" spans="1:10" ht="25.5" customHeight="1" x14ac:dyDescent="0.45">
      <c r="A24" s="618"/>
      <c r="B24" s="707"/>
      <c r="C24" s="609"/>
      <c r="D24" s="611"/>
      <c r="E24" s="622" t="s">
        <v>43</v>
      </c>
      <c r="F24" s="612">
        <f>SUM(F8,F11,F14)</f>
        <v>184551000</v>
      </c>
      <c r="G24" s="593">
        <f>SUM(G8,G11,G14)</f>
        <v>184551000</v>
      </c>
      <c r="H24" s="612">
        <v>574416000</v>
      </c>
      <c r="I24" s="623" t="str">
        <f t="shared" si="0"/>
        <v>OK</v>
      </c>
      <c r="J24" s="618"/>
    </row>
    <row r="25" spans="1:10" ht="25.5" customHeight="1" thickBot="1" x14ac:dyDescent="0.5">
      <c r="A25" s="618"/>
      <c r="B25" s="708"/>
      <c r="C25" s="613"/>
      <c r="D25" s="614"/>
      <c r="E25" s="636" t="s">
        <v>49</v>
      </c>
      <c r="F25" s="616">
        <f>SUM(F9,F12,F15)</f>
        <v>52870000</v>
      </c>
      <c r="G25" s="617">
        <f>SUM(G9,G12,G15)</f>
        <v>52870000</v>
      </c>
      <c r="H25" s="616">
        <v>137416200</v>
      </c>
      <c r="I25" s="637" t="str">
        <f t="shared" si="0"/>
        <v>OK</v>
      </c>
      <c r="J25" s="618"/>
    </row>
    <row r="26" spans="1:10" ht="25.5" customHeight="1" x14ac:dyDescent="0.45">
      <c r="A26" s="618"/>
      <c r="B26" s="714" t="s">
        <v>159</v>
      </c>
      <c r="C26" s="638" t="s">
        <v>160</v>
      </c>
      <c r="D26" s="639"/>
      <c r="E26" s="640"/>
      <c r="F26" s="641">
        <f>'様式5-5-2参考見積内訳書'!U171</f>
        <v>0</v>
      </c>
      <c r="G26" s="642"/>
      <c r="H26" s="643"/>
      <c r="I26" s="642"/>
      <c r="J26" s="618"/>
    </row>
    <row r="27" spans="1:10" ht="25.5" customHeight="1" x14ac:dyDescent="0.45">
      <c r="A27" s="618"/>
      <c r="B27" s="715"/>
      <c r="C27" s="644" t="s">
        <v>161</v>
      </c>
      <c r="D27" s="645"/>
      <c r="E27" s="646"/>
      <c r="F27" s="647">
        <f>'様式5-5-2参考見積内訳書'!U173</f>
        <v>0</v>
      </c>
      <c r="G27" s="648"/>
      <c r="H27" s="649"/>
      <c r="I27" s="648"/>
      <c r="J27" s="618"/>
    </row>
    <row r="28" spans="1:10" ht="25.5" customHeight="1" thickBot="1" x14ac:dyDescent="0.5">
      <c r="A28" s="618"/>
      <c r="B28" s="715"/>
      <c r="C28" s="650" t="s">
        <v>162</v>
      </c>
      <c r="D28" s="651"/>
      <c r="E28" s="652"/>
      <c r="F28" s="653">
        <f>'様式5-5-2参考見積内訳書'!U175</f>
        <v>0</v>
      </c>
      <c r="G28" s="654"/>
      <c r="H28" s="655"/>
      <c r="I28" s="654"/>
      <c r="J28" s="618"/>
    </row>
    <row r="29" spans="1:10" ht="25.5" customHeight="1" thickTop="1" thickBot="1" x14ac:dyDescent="0.5">
      <c r="A29" s="618"/>
      <c r="B29" s="716"/>
      <c r="C29" s="656" t="s">
        <v>163</v>
      </c>
      <c r="D29" s="657"/>
      <c r="E29" s="658"/>
      <c r="F29" s="659">
        <f>SUM(F26:F28)</f>
        <v>0</v>
      </c>
      <c r="G29" s="660"/>
      <c r="H29" s="661"/>
      <c r="I29" s="660"/>
      <c r="J29" s="618"/>
    </row>
    <row r="30" spans="1:10" ht="25.5" customHeight="1" x14ac:dyDescent="0.45">
      <c r="A30" s="618"/>
      <c r="B30" s="662" t="s">
        <v>164</v>
      </c>
      <c r="C30" s="639"/>
      <c r="D30" s="663"/>
      <c r="E30" s="664" t="s">
        <v>165</v>
      </c>
      <c r="F30" s="665">
        <f>SUM(F21,F29)</f>
        <v>4554937126</v>
      </c>
      <c r="G30" s="642"/>
      <c r="H30" s="643"/>
      <c r="I30" s="642"/>
      <c r="J30" s="618"/>
    </row>
    <row r="31" spans="1:10" ht="25.5" customHeight="1" thickBot="1" x14ac:dyDescent="0.5">
      <c r="A31" s="618"/>
      <c r="B31" s="666"/>
      <c r="C31" s="657"/>
      <c r="D31" s="667"/>
      <c r="E31" s="668" t="s">
        <v>166</v>
      </c>
      <c r="F31" s="669">
        <f>ROUND(F30/1.1,0)</f>
        <v>4140851933</v>
      </c>
      <c r="G31" s="670" t="s">
        <v>47</v>
      </c>
      <c r="H31" s="671"/>
      <c r="I31" s="670"/>
      <c r="J31" s="618"/>
    </row>
    <row r="32" spans="1:10" ht="25.5" customHeight="1" x14ac:dyDescent="0.45">
      <c r="A32" s="618"/>
      <c r="B32" s="1"/>
      <c r="C32" s="1"/>
      <c r="D32" s="1"/>
      <c r="E32" s="2"/>
      <c r="F32" s="618"/>
      <c r="G32" s="618"/>
      <c r="H32" s="618"/>
      <c r="I32" s="618"/>
      <c r="J32" s="618"/>
    </row>
  </sheetData>
  <mergeCells count="10">
    <mergeCell ref="B6:B25"/>
    <mergeCell ref="C6:C16"/>
    <mergeCell ref="C17:C20"/>
    <mergeCell ref="B26:B29"/>
    <mergeCell ref="D4:D5"/>
    <mergeCell ref="E4:E5"/>
    <mergeCell ref="F4:F5"/>
    <mergeCell ref="G4:G5"/>
    <mergeCell ref="H4:H5"/>
    <mergeCell ref="I4:I5"/>
  </mergeCells>
  <phoneticPr fontId="3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I199"/>
  <sheetViews>
    <sheetView topLeftCell="F162" zoomScale="70" zoomScaleNormal="70" workbookViewId="0">
      <selection activeCell="T159" sqref="T159"/>
    </sheetView>
  </sheetViews>
  <sheetFormatPr defaultColWidth="9" defaultRowHeight="21.75" customHeight="1" outlineLevelRow="1" x14ac:dyDescent="0.45"/>
  <cols>
    <col min="1" max="1" width="9" style="4"/>
    <col min="2" max="3" width="5.69921875" style="4" customWidth="1"/>
    <col min="4" max="4" width="27.19921875" style="4" bestFit="1" customWidth="1"/>
    <col min="5" max="5" width="10.5" style="4" bestFit="1" customWidth="1"/>
    <col min="6" max="6" width="13.09765625" style="4" customWidth="1"/>
    <col min="7" max="7" width="11.09765625" style="365" customWidth="1"/>
    <col min="8" max="8" width="10.5" style="4" customWidth="1"/>
    <col min="9" max="9" width="13.8984375" style="4" bestFit="1" customWidth="1"/>
    <col min="10" max="20" width="14" style="366" customWidth="1"/>
    <col min="21" max="21" width="15.59765625" style="366" customWidth="1"/>
    <col min="22" max="23" width="9" style="4"/>
    <col min="24" max="24" width="11.796875" style="4" bestFit="1" customWidth="1"/>
    <col min="25" max="25" width="9" style="4"/>
    <col min="26" max="26" width="16.3984375" style="4" bestFit="1" customWidth="1"/>
    <col min="27" max="27" width="10.69921875" style="4" bestFit="1" customWidth="1"/>
    <col min="28" max="35" width="9" style="4"/>
    <col min="36" max="36" width="10.69921875" style="4" bestFit="1" customWidth="1"/>
    <col min="37" max="16384" width="9" style="4"/>
  </cols>
  <sheetData>
    <row r="1" spans="2:24" ht="21.75" customHeight="1" x14ac:dyDescent="0.45">
      <c r="B1" s="1"/>
      <c r="C1" s="1"/>
      <c r="D1" s="1"/>
      <c r="E1" s="1"/>
      <c r="F1" s="1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 t="s">
        <v>0</v>
      </c>
    </row>
    <row r="2" spans="2:24" ht="21.75" customHeight="1" x14ac:dyDescent="0.45">
      <c r="B2" s="1" t="s">
        <v>1</v>
      </c>
      <c r="C2" s="1"/>
      <c r="D2" s="1"/>
      <c r="E2" s="1"/>
      <c r="F2" s="1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4" ht="21.75" customHeight="1" thickBot="1" x14ac:dyDescent="0.5">
      <c r="B3" s="1"/>
      <c r="C3" s="1"/>
      <c r="D3" s="1"/>
      <c r="E3" s="1"/>
      <c r="F3" s="1"/>
      <c r="G3" s="2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</row>
    <row r="4" spans="2:24" ht="21.75" customHeight="1" thickBot="1" x14ac:dyDescent="0.5">
      <c r="B4" s="5"/>
      <c r="C4" s="6"/>
      <c r="D4" s="676" t="s">
        <v>3</v>
      </c>
      <c r="E4" s="678" t="s">
        <v>4</v>
      </c>
      <c r="F4" s="680" t="s">
        <v>5</v>
      </c>
      <c r="G4" s="682" t="s">
        <v>6</v>
      </c>
      <c r="H4" s="682" t="s">
        <v>3</v>
      </c>
      <c r="I4" s="693"/>
      <c r="J4" s="7" t="s">
        <v>7</v>
      </c>
      <c r="K4" s="7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9" t="s">
        <v>17</v>
      </c>
      <c r="U4" s="10" t="s">
        <v>18</v>
      </c>
    </row>
    <row r="5" spans="2:24" ht="21.75" customHeight="1" thickBot="1" x14ac:dyDescent="0.5">
      <c r="B5" s="11"/>
      <c r="C5" s="12"/>
      <c r="D5" s="677"/>
      <c r="E5" s="679"/>
      <c r="F5" s="681"/>
      <c r="G5" s="681"/>
      <c r="H5" s="681"/>
      <c r="I5" s="694"/>
      <c r="J5" s="13"/>
      <c r="K5" s="13"/>
      <c r="L5" s="14"/>
      <c r="M5" s="14"/>
      <c r="N5" s="14"/>
      <c r="O5" s="14"/>
      <c r="P5" s="14"/>
      <c r="Q5" s="14"/>
      <c r="R5" s="14"/>
      <c r="S5" s="14"/>
      <c r="T5" s="15"/>
      <c r="U5" s="16"/>
    </row>
    <row r="6" spans="2:24" ht="21.75" customHeight="1" x14ac:dyDescent="0.45">
      <c r="B6" s="673" t="s">
        <v>19</v>
      </c>
      <c r="C6" s="690" t="s">
        <v>20</v>
      </c>
      <c r="D6" s="17" t="s">
        <v>21</v>
      </c>
      <c r="E6" s="18" t="s">
        <v>22</v>
      </c>
      <c r="F6" s="18" t="s">
        <v>23</v>
      </c>
      <c r="G6" s="18" t="s">
        <v>24</v>
      </c>
      <c r="H6" s="19" t="s">
        <v>25</v>
      </c>
      <c r="I6" s="20"/>
      <c r="J6" s="21" t="s">
        <v>167</v>
      </c>
      <c r="K6" s="21">
        <v>35870000</v>
      </c>
      <c r="L6" s="22">
        <f>K6</f>
        <v>35870000</v>
      </c>
      <c r="M6" s="22">
        <f t="shared" ref="M6:T6" si="0">L6</f>
        <v>35870000</v>
      </c>
      <c r="N6" s="22">
        <f t="shared" si="0"/>
        <v>35870000</v>
      </c>
      <c r="O6" s="22">
        <f t="shared" si="0"/>
        <v>35870000</v>
      </c>
      <c r="P6" s="22">
        <f t="shared" si="0"/>
        <v>35870000</v>
      </c>
      <c r="Q6" s="22">
        <f t="shared" si="0"/>
        <v>35870000</v>
      </c>
      <c r="R6" s="22">
        <f t="shared" si="0"/>
        <v>35870000</v>
      </c>
      <c r="S6" s="22">
        <f t="shared" si="0"/>
        <v>35870000</v>
      </c>
      <c r="T6" s="22">
        <f t="shared" si="0"/>
        <v>35870000</v>
      </c>
      <c r="U6" s="24">
        <f t="shared" ref="U6:U71" si="1">SUM(J6:T6)</f>
        <v>358700000</v>
      </c>
    </row>
    <row r="7" spans="2:24" ht="21.75" customHeight="1" x14ac:dyDescent="0.45">
      <c r="B7" s="688"/>
      <c r="C7" s="691"/>
      <c r="D7" s="25"/>
      <c r="E7" s="26"/>
      <c r="F7" s="26"/>
      <c r="G7" s="26"/>
      <c r="H7" s="27" t="s">
        <v>26</v>
      </c>
      <c r="I7" s="28"/>
      <c r="J7" s="29">
        <f>SUM(J6)</f>
        <v>0</v>
      </c>
      <c r="K7" s="29">
        <f t="shared" ref="K7:T7" si="2">SUM(K6)</f>
        <v>35870000</v>
      </c>
      <c r="L7" s="30">
        <f t="shared" si="2"/>
        <v>35870000</v>
      </c>
      <c r="M7" s="30">
        <f t="shared" si="2"/>
        <v>35870000</v>
      </c>
      <c r="N7" s="30">
        <f t="shared" si="2"/>
        <v>35870000</v>
      </c>
      <c r="O7" s="30">
        <f t="shared" si="2"/>
        <v>35870000</v>
      </c>
      <c r="P7" s="30">
        <f t="shared" si="2"/>
        <v>35870000</v>
      </c>
      <c r="Q7" s="30">
        <f t="shared" si="2"/>
        <v>35870000</v>
      </c>
      <c r="R7" s="30">
        <f t="shared" si="2"/>
        <v>35870000</v>
      </c>
      <c r="S7" s="30">
        <f t="shared" si="2"/>
        <v>35870000</v>
      </c>
      <c r="T7" s="31">
        <f t="shared" si="2"/>
        <v>35870000</v>
      </c>
      <c r="U7" s="32">
        <f t="shared" si="1"/>
        <v>358700000</v>
      </c>
    </row>
    <row r="8" spans="2:24" ht="21.75" customHeight="1" x14ac:dyDescent="0.45">
      <c r="B8" s="688"/>
      <c r="C8" s="691"/>
      <c r="D8" s="25"/>
      <c r="E8" s="33" t="s">
        <v>27</v>
      </c>
      <c r="F8" s="33" t="s">
        <v>23</v>
      </c>
      <c r="G8" s="33" t="s">
        <v>24</v>
      </c>
      <c r="H8" s="27" t="s">
        <v>28</v>
      </c>
      <c r="I8" s="28"/>
      <c r="J8" s="34">
        <v>10000000</v>
      </c>
      <c r="K8" s="34" t="s">
        <v>167</v>
      </c>
      <c r="L8" s="35" t="s">
        <v>167</v>
      </c>
      <c r="M8" s="35" t="s">
        <v>167</v>
      </c>
      <c r="N8" s="35" t="s">
        <v>167</v>
      </c>
      <c r="O8" s="35" t="s">
        <v>167</v>
      </c>
      <c r="P8" s="35" t="s">
        <v>167</v>
      </c>
      <c r="Q8" s="35" t="s">
        <v>167</v>
      </c>
      <c r="R8" s="35" t="s">
        <v>167</v>
      </c>
      <c r="S8" s="35" t="s">
        <v>167</v>
      </c>
      <c r="T8" s="36" t="s">
        <v>167</v>
      </c>
      <c r="U8" s="37">
        <f t="shared" si="1"/>
        <v>10000000</v>
      </c>
    </row>
    <row r="9" spans="2:24" ht="21.75" customHeight="1" x14ac:dyDescent="0.45">
      <c r="B9" s="688"/>
      <c r="C9" s="691"/>
      <c r="D9" s="25"/>
      <c r="E9" s="33"/>
      <c r="F9" s="33"/>
      <c r="G9" s="33"/>
      <c r="H9" s="27" t="s">
        <v>29</v>
      </c>
      <c r="I9" s="28"/>
      <c r="J9" s="34" t="s">
        <v>167</v>
      </c>
      <c r="K9" s="34">
        <v>10000000</v>
      </c>
      <c r="L9" s="35" t="s">
        <v>167</v>
      </c>
      <c r="M9" s="35" t="s">
        <v>167</v>
      </c>
      <c r="N9" s="35" t="s">
        <v>167</v>
      </c>
      <c r="O9" s="35" t="s">
        <v>167</v>
      </c>
      <c r="P9" s="35">
        <v>10000000</v>
      </c>
      <c r="Q9" s="35" t="s">
        <v>167</v>
      </c>
      <c r="R9" s="35" t="s">
        <v>167</v>
      </c>
      <c r="S9" s="35" t="s">
        <v>167</v>
      </c>
      <c r="T9" s="36" t="s">
        <v>167</v>
      </c>
      <c r="U9" s="37">
        <f t="shared" si="1"/>
        <v>20000000</v>
      </c>
    </row>
    <row r="10" spans="2:24" ht="21.75" customHeight="1" x14ac:dyDescent="0.45">
      <c r="B10" s="688"/>
      <c r="C10" s="691"/>
      <c r="D10" s="25"/>
      <c r="E10" s="33"/>
      <c r="F10" s="33"/>
      <c r="G10" s="33"/>
      <c r="H10" s="27"/>
      <c r="I10" s="2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40"/>
      <c r="U10" s="37">
        <f t="shared" ref="U10" si="3">SUM(J10:T10)</f>
        <v>0</v>
      </c>
    </row>
    <row r="11" spans="2:24" ht="21.75" customHeight="1" x14ac:dyDescent="0.45">
      <c r="B11" s="688"/>
      <c r="C11" s="691"/>
      <c r="D11" s="25"/>
      <c r="E11" s="33"/>
      <c r="F11" s="33"/>
      <c r="G11" s="26"/>
      <c r="H11" s="27" t="s">
        <v>26</v>
      </c>
      <c r="I11" s="28"/>
      <c r="J11" s="29">
        <f>SUM(J8:J10)</f>
        <v>10000000</v>
      </c>
      <c r="K11" s="29">
        <f t="shared" ref="K11:T11" si="4">SUM(K8:K10)</f>
        <v>10000000</v>
      </c>
      <c r="L11" s="30">
        <f t="shared" si="4"/>
        <v>0</v>
      </c>
      <c r="M11" s="30">
        <f t="shared" si="4"/>
        <v>0</v>
      </c>
      <c r="N11" s="30">
        <f t="shared" si="4"/>
        <v>0</v>
      </c>
      <c r="O11" s="30">
        <f t="shared" si="4"/>
        <v>0</v>
      </c>
      <c r="P11" s="30">
        <f t="shared" si="4"/>
        <v>10000000</v>
      </c>
      <c r="Q11" s="30">
        <f t="shared" si="4"/>
        <v>0</v>
      </c>
      <c r="R11" s="30">
        <f t="shared" si="4"/>
        <v>0</v>
      </c>
      <c r="S11" s="30">
        <f t="shared" si="4"/>
        <v>0</v>
      </c>
      <c r="T11" s="31">
        <f t="shared" si="4"/>
        <v>0</v>
      </c>
      <c r="U11" s="32">
        <f t="shared" si="1"/>
        <v>30000000</v>
      </c>
    </row>
    <row r="12" spans="2:24" ht="21.75" customHeight="1" thickBot="1" x14ac:dyDescent="0.5">
      <c r="B12" s="688"/>
      <c r="C12" s="691"/>
      <c r="D12" s="41"/>
      <c r="E12" s="42" t="s">
        <v>30</v>
      </c>
      <c r="F12" s="43"/>
      <c r="G12" s="43"/>
      <c r="H12" s="44"/>
      <c r="I12" s="45"/>
      <c r="J12" s="46">
        <f t="shared" ref="J12:T12" si="5">SUM(J7,J11)</f>
        <v>10000000</v>
      </c>
      <c r="K12" s="47">
        <f t="shared" si="5"/>
        <v>45870000</v>
      </c>
      <c r="L12" s="47">
        <f t="shared" si="5"/>
        <v>35870000</v>
      </c>
      <c r="M12" s="47">
        <f t="shared" si="5"/>
        <v>35870000</v>
      </c>
      <c r="N12" s="47">
        <f t="shared" si="5"/>
        <v>35870000</v>
      </c>
      <c r="O12" s="47">
        <f t="shared" si="5"/>
        <v>35870000</v>
      </c>
      <c r="P12" s="47">
        <f t="shared" si="5"/>
        <v>45870000</v>
      </c>
      <c r="Q12" s="47">
        <f t="shared" si="5"/>
        <v>35870000</v>
      </c>
      <c r="R12" s="47">
        <f t="shared" si="5"/>
        <v>35870000</v>
      </c>
      <c r="S12" s="47">
        <f t="shared" si="5"/>
        <v>35870000</v>
      </c>
      <c r="T12" s="48">
        <f t="shared" si="5"/>
        <v>35870000</v>
      </c>
      <c r="U12" s="49">
        <f t="shared" si="1"/>
        <v>388700000</v>
      </c>
      <c r="V12" s="4" t="s">
        <v>31</v>
      </c>
      <c r="X12" s="4" t="str">
        <f>V12&amp;W12</f>
        <v>統括</v>
      </c>
    </row>
    <row r="13" spans="2:24" ht="21.75" customHeight="1" x14ac:dyDescent="0.45">
      <c r="B13" s="688"/>
      <c r="C13" s="691"/>
      <c r="D13" s="50" t="s">
        <v>32</v>
      </c>
      <c r="E13" s="51" t="s">
        <v>33</v>
      </c>
      <c r="F13" s="51" t="s">
        <v>23</v>
      </c>
      <c r="G13" s="51" t="s">
        <v>34</v>
      </c>
      <c r="H13" s="52" t="s">
        <v>35</v>
      </c>
      <c r="I13" s="53"/>
      <c r="J13" s="54">
        <f>SUM(J14:J18)</f>
        <v>0</v>
      </c>
      <c r="K13" s="55">
        <f t="shared" ref="K13:T13" si="6">SUM(K14:K18)</f>
        <v>203750260</v>
      </c>
      <c r="L13" s="55">
        <f t="shared" si="6"/>
        <v>199027260</v>
      </c>
      <c r="M13" s="55">
        <f t="shared" si="6"/>
        <v>203987860</v>
      </c>
      <c r="N13" s="55">
        <f t="shared" si="6"/>
        <v>198818260</v>
      </c>
      <c r="O13" s="55">
        <f t="shared" si="6"/>
        <v>203959260</v>
      </c>
      <c r="P13" s="55">
        <f t="shared" si="6"/>
        <v>199055860</v>
      </c>
      <c r="Q13" s="55">
        <f t="shared" si="6"/>
        <v>203750260</v>
      </c>
      <c r="R13" s="55">
        <f t="shared" si="6"/>
        <v>199027260</v>
      </c>
      <c r="S13" s="55">
        <f t="shared" si="6"/>
        <v>203987860</v>
      </c>
      <c r="T13" s="56">
        <f t="shared" si="6"/>
        <v>198818260</v>
      </c>
      <c r="U13" s="37">
        <f t="shared" si="1"/>
        <v>2014182400</v>
      </c>
    </row>
    <row r="14" spans="2:24" ht="21.75" customHeight="1" outlineLevel="1" x14ac:dyDescent="0.45">
      <c r="B14" s="688"/>
      <c r="C14" s="691"/>
      <c r="D14" s="50"/>
      <c r="E14" s="51"/>
      <c r="F14" s="51"/>
      <c r="G14" s="51"/>
      <c r="H14" s="57"/>
      <c r="I14" s="58" t="s">
        <v>36</v>
      </c>
      <c r="J14" s="59"/>
      <c r="K14" s="60">
        <v>179569600</v>
      </c>
      <c r="L14" s="60">
        <v>179569600</v>
      </c>
      <c r="M14" s="60">
        <v>179569600</v>
      </c>
      <c r="N14" s="60">
        <v>179569600</v>
      </c>
      <c r="O14" s="60">
        <v>179569600</v>
      </c>
      <c r="P14" s="60">
        <v>179569600</v>
      </c>
      <c r="Q14" s="60">
        <v>179569600</v>
      </c>
      <c r="R14" s="60">
        <v>179569600</v>
      </c>
      <c r="S14" s="60">
        <v>179569600</v>
      </c>
      <c r="T14" s="60">
        <v>179569600</v>
      </c>
      <c r="U14" s="37">
        <f t="shared" si="1"/>
        <v>1795696000</v>
      </c>
    </row>
    <row r="15" spans="2:24" ht="21.75" customHeight="1" outlineLevel="1" x14ac:dyDescent="0.45">
      <c r="B15" s="688"/>
      <c r="C15" s="691"/>
      <c r="D15" s="50"/>
      <c r="E15" s="51"/>
      <c r="F15" s="51"/>
      <c r="G15" s="51"/>
      <c r="H15" s="57"/>
      <c r="I15" s="58" t="s">
        <v>37</v>
      </c>
      <c r="J15" s="59"/>
      <c r="K15" s="60">
        <v>4790000</v>
      </c>
      <c r="L15" s="60"/>
      <c r="M15" s="60">
        <v>4790000</v>
      </c>
      <c r="N15" s="60"/>
      <c r="O15" s="60">
        <v>4790000</v>
      </c>
      <c r="P15" s="60"/>
      <c r="Q15" s="60">
        <v>4790000</v>
      </c>
      <c r="R15" s="60"/>
      <c r="S15" s="60">
        <v>4790000</v>
      </c>
      <c r="T15" s="60"/>
      <c r="U15" s="37">
        <f t="shared" si="1"/>
        <v>23950000</v>
      </c>
    </row>
    <row r="16" spans="2:24" ht="21.75" customHeight="1" outlineLevel="1" x14ac:dyDescent="0.45">
      <c r="B16" s="688"/>
      <c r="C16" s="691"/>
      <c r="D16" s="50"/>
      <c r="E16" s="51"/>
      <c r="F16" s="51"/>
      <c r="G16" s="51"/>
      <c r="H16" s="57"/>
      <c r="I16" s="58" t="s">
        <v>38</v>
      </c>
      <c r="J16" s="59"/>
      <c r="K16" s="60">
        <v>19390660</v>
      </c>
      <c r="L16" s="60">
        <v>19457660</v>
      </c>
      <c r="M16" s="60">
        <v>19628260</v>
      </c>
      <c r="N16" s="60">
        <v>19248660</v>
      </c>
      <c r="O16" s="60">
        <v>19599660</v>
      </c>
      <c r="P16" s="60">
        <v>19486260</v>
      </c>
      <c r="Q16" s="60">
        <v>19390660</v>
      </c>
      <c r="R16" s="60">
        <v>19457660</v>
      </c>
      <c r="S16" s="60">
        <v>19628260</v>
      </c>
      <c r="T16" s="60">
        <v>19248660</v>
      </c>
      <c r="U16" s="37">
        <f t="shared" si="1"/>
        <v>194536400</v>
      </c>
    </row>
    <row r="17" spans="2:24" ht="21.75" customHeight="1" outlineLevel="1" x14ac:dyDescent="0.45">
      <c r="B17" s="688"/>
      <c r="C17" s="691"/>
      <c r="D17" s="50"/>
      <c r="E17" s="51"/>
      <c r="F17" s="51"/>
      <c r="G17" s="51"/>
      <c r="H17" s="57"/>
      <c r="I17" s="58" t="s">
        <v>39</v>
      </c>
      <c r="J17" s="59"/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37">
        <f t="shared" si="1"/>
        <v>0</v>
      </c>
    </row>
    <row r="18" spans="2:24" ht="21.75" customHeight="1" outlineLevel="1" x14ac:dyDescent="0.45">
      <c r="B18" s="688"/>
      <c r="C18" s="691"/>
      <c r="D18" s="50"/>
      <c r="E18" s="51"/>
      <c r="F18" s="51"/>
      <c r="G18" s="51"/>
      <c r="H18" s="61"/>
      <c r="I18" s="58" t="s">
        <v>40</v>
      </c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37">
        <f t="shared" si="1"/>
        <v>0</v>
      </c>
    </row>
    <row r="19" spans="2:24" ht="21.75" customHeight="1" x14ac:dyDescent="0.45">
      <c r="B19" s="688"/>
      <c r="C19" s="691"/>
      <c r="D19" s="50"/>
      <c r="E19" s="51"/>
      <c r="F19" s="51"/>
      <c r="G19" s="51"/>
      <c r="H19" s="62" t="s">
        <v>41</v>
      </c>
      <c r="I19" s="63"/>
      <c r="J19" s="64">
        <f>SUM(J20:J22)</f>
        <v>0</v>
      </c>
      <c r="K19" s="65">
        <f t="shared" ref="K19:T19" si="7">SUM(K20:K22)</f>
        <v>3011540</v>
      </c>
      <c r="L19" s="65">
        <f t="shared" si="7"/>
        <v>3011540</v>
      </c>
      <c r="M19" s="65">
        <f t="shared" si="7"/>
        <v>3011540</v>
      </c>
      <c r="N19" s="65">
        <f t="shared" si="7"/>
        <v>3011540</v>
      </c>
      <c r="O19" s="65">
        <f t="shared" si="7"/>
        <v>3011540</v>
      </c>
      <c r="P19" s="65">
        <f t="shared" si="7"/>
        <v>3011540</v>
      </c>
      <c r="Q19" s="65">
        <f t="shared" si="7"/>
        <v>3011540</v>
      </c>
      <c r="R19" s="65">
        <f t="shared" si="7"/>
        <v>3011540</v>
      </c>
      <c r="S19" s="65">
        <f t="shared" si="7"/>
        <v>3011540</v>
      </c>
      <c r="T19" s="66">
        <f t="shared" si="7"/>
        <v>3011540</v>
      </c>
      <c r="U19" s="67">
        <f t="shared" si="1"/>
        <v>30115400</v>
      </c>
    </row>
    <row r="20" spans="2:24" ht="21.75" customHeight="1" outlineLevel="1" x14ac:dyDescent="0.45">
      <c r="B20" s="688"/>
      <c r="C20" s="691"/>
      <c r="D20" s="50"/>
      <c r="E20" s="51"/>
      <c r="F20" s="51"/>
      <c r="G20" s="51"/>
      <c r="H20" s="57"/>
      <c r="I20" s="58" t="s">
        <v>36</v>
      </c>
      <c r="J20" s="68"/>
      <c r="K20" s="69">
        <v>3011540</v>
      </c>
      <c r="L20" s="69">
        <v>3011540</v>
      </c>
      <c r="M20" s="69">
        <v>3011540</v>
      </c>
      <c r="N20" s="69">
        <v>3011540</v>
      </c>
      <c r="O20" s="69">
        <v>3011540</v>
      </c>
      <c r="P20" s="69">
        <v>3011540</v>
      </c>
      <c r="Q20" s="69">
        <v>3011540</v>
      </c>
      <c r="R20" s="69">
        <v>3011540</v>
      </c>
      <c r="S20" s="69">
        <v>3011540</v>
      </c>
      <c r="T20" s="69">
        <v>3011540</v>
      </c>
      <c r="U20" s="67">
        <f t="shared" si="1"/>
        <v>30115400</v>
      </c>
    </row>
    <row r="21" spans="2:24" ht="21.75" customHeight="1" outlineLevel="1" x14ac:dyDescent="0.45">
      <c r="B21" s="688"/>
      <c r="C21" s="691"/>
      <c r="D21" s="50"/>
      <c r="E21" s="51"/>
      <c r="F21" s="51"/>
      <c r="G21" s="51"/>
      <c r="H21" s="57"/>
      <c r="I21" s="58" t="s">
        <v>38</v>
      </c>
      <c r="J21" s="68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67">
        <f t="shared" si="1"/>
        <v>0</v>
      </c>
    </row>
    <row r="22" spans="2:24" ht="21.75" customHeight="1" outlineLevel="1" x14ac:dyDescent="0.45">
      <c r="B22" s="688"/>
      <c r="C22" s="691"/>
      <c r="D22" s="50"/>
      <c r="E22" s="51"/>
      <c r="F22" s="51"/>
      <c r="G22" s="51"/>
      <c r="H22" s="61"/>
      <c r="I22" s="58" t="s">
        <v>39</v>
      </c>
      <c r="J22" s="68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67">
        <f t="shared" si="1"/>
        <v>0</v>
      </c>
    </row>
    <row r="23" spans="2:24" ht="21.75" customHeight="1" x14ac:dyDescent="0.45">
      <c r="B23" s="688"/>
      <c r="C23" s="691"/>
      <c r="D23" s="50"/>
      <c r="E23" s="51"/>
      <c r="F23" s="51"/>
      <c r="G23" s="71"/>
      <c r="H23" s="72" t="s">
        <v>26</v>
      </c>
      <c r="I23" s="63"/>
      <c r="J23" s="73">
        <f>SUM(J13,J19)</f>
        <v>0</v>
      </c>
      <c r="K23" s="74">
        <f t="shared" ref="K23:T23" si="8">SUM(K13,K19)</f>
        <v>206761800</v>
      </c>
      <c r="L23" s="74">
        <f t="shared" si="8"/>
        <v>202038800</v>
      </c>
      <c r="M23" s="74">
        <f t="shared" si="8"/>
        <v>206999400</v>
      </c>
      <c r="N23" s="74">
        <f t="shared" si="8"/>
        <v>201829800</v>
      </c>
      <c r="O23" s="74">
        <f t="shared" si="8"/>
        <v>206970800</v>
      </c>
      <c r="P23" s="74">
        <f t="shared" si="8"/>
        <v>202067400</v>
      </c>
      <c r="Q23" s="74">
        <f t="shared" si="8"/>
        <v>206761800</v>
      </c>
      <c r="R23" s="74">
        <f t="shared" si="8"/>
        <v>202038800</v>
      </c>
      <c r="S23" s="74">
        <f t="shared" si="8"/>
        <v>206999400</v>
      </c>
      <c r="T23" s="75">
        <f t="shared" si="8"/>
        <v>201829800</v>
      </c>
      <c r="U23" s="76">
        <f t="shared" si="1"/>
        <v>2044297800</v>
      </c>
      <c r="V23" s="4" t="s">
        <v>42</v>
      </c>
      <c r="X23" s="4" t="str">
        <f>V23&amp;W23</f>
        <v>下水-3条</v>
      </c>
    </row>
    <row r="24" spans="2:24" ht="21.75" customHeight="1" x14ac:dyDescent="0.45">
      <c r="B24" s="688"/>
      <c r="C24" s="691"/>
      <c r="D24" s="50"/>
      <c r="E24" s="51"/>
      <c r="F24" s="51"/>
      <c r="G24" s="77" t="s">
        <v>43</v>
      </c>
      <c r="H24" s="62" t="s">
        <v>44</v>
      </c>
      <c r="I24" s="63"/>
      <c r="J24" s="78" t="s">
        <v>45</v>
      </c>
      <c r="K24" s="69">
        <f t="shared" ref="K24:T24" si="9">SUM(K25:K28)</f>
        <v>26327200</v>
      </c>
      <c r="L24" s="69">
        <f t="shared" si="9"/>
        <v>26684200</v>
      </c>
      <c r="M24" s="69">
        <f t="shared" si="9"/>
        <v>25284200</v>
      </c>
      <c r="N24" s="69">
        <f t="shared" si="9"/>
        <v>24881200</v>
      </c>
      <c r="O24" s="69">
        <f t="shared" si="9"/>
        <v>25727200</v>
      </c>
      <c r="P24" s="69">
        <f t="shared" si="9"/>
        <v>26384200</v>
      </c>
      <c r="Q24" s="69">
        <f t="shared" si="9"/>
        <v>25284200</v>
      </c>
      <c r="R24" s="69">
        <f t="shared" si="9"/>
        <v>25181200</v>
      </c>
      <c r="S24" s="69">
        <f t="shared" si="9"/>
        <v>26327200</v>
      </c>
      <c r="T24" s="79">
        <f t="shared" si="9"/>
        <v>26384200</v>
      </c>
      <c r="U24" s="67">
        <f t="shared" si="1"/>
        <v>258465000</v>
      </c>
    </row>
    <row r="25" spans="2:24" ht="21.75" customHeight="1" outlineLevel="1" x14ac:dyDescent="0.45">
      <c r="B25" s="688"/>
      <c r="C25" s="691"/>
      <c r="D25" s="50"/>
      <c r="E25" s="51"/>
      <c r="F25" s="51"/>
      <c r="G25" s="51"/>
      <c r="H25" s="57"/>
      <c r="I25" s="58" t="s">
        <v>36</v>
      </c>
      <c r="J25" s="80"/>
      <c r="K25" s="81"/>
      <c r="L25" s="81"/>
      <c r="M25" s="81"/>
      <c r="N25" s="81"/>
      <c r="O25" s="81"/>
      <c r="P25" s="81"/>
      <c r="Q25" s="81"/>
      <c r="R25" s="81"/>
      <c r="S25" s="81"/>
      <c r="T25" s="82"/>
      <c r="U25" s="37">
        <f t="shared" si="1"/>
        <v>0</v>
      </c>
    </row>
    <row r="26" spans="2:24" ht="21.75" customHeight="1" outlineLevel="1" x14ac:dyDescent="0.45">
      <c r="B26" s="688"/>
      <c r="C26" s="691"/>
      <c r="D26" s="50"/>
      <c r="E26" s="51"/>
      <c r="F26" s="51"/>
      <c r="G26" s="51"/>
      <c r="H26" s="57"/>
      <c r="I26" s="58" t="s">
        <v>38</v>
      </c>
      <c r="J26" s="34"/>
      <c r="K26" s="35">
        <v>26327200</v>
      </c>
      <c r="L26" s="35">
        <v>26684200</v>
      </c>
      <c r="M26" s="35">
        <v>25284200</v>
      </c>
      <c r="N26" s="35">
        <v>24881200</v>
      </c>
      <c r="O26" s="35">
        <v>25727200</v>
      </c>
      <c r="P26" s="35">
        <v>26384200</v>
      </c>
      <c r="Q26" s="35">
        <v>25284200</v>
      </c>
      <c r="R26" s="35">
        <v>25181200</v>
      </c>
      <c r="S26" s="35">
        <v>26327200</v>
      </c>
      <c r="T26" s="35">
        <v>26384200</v>
      </c>
      <c r="U26" s="37">
        <f>SUM(J26:T26)</f>
        <v>258465000</v>
      </c>
    </row>
    <row r="27" spans="2:24" ht="21.75" customHeight="1" outlineLevel="1" x14ac:dyDescent="0.45">
      <c r="B27" s="688"/>
      <c r="C27" s="691"/>
      <c r="D27" s="50"/>
      <c r="E27" s="51"/>
      <c r="F27" s="51"/>
      <c r="G27" s="51"/>
      <c r="H27" s="57"/>
      <c r="I27" s="58" t="s">
        <v>39</v>
      </c>
      <c r="J27" s="34"/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7">
        <f t="shared" si="1"/>
        <v>0</v>
      </c>
    </row>
    <row r="28" spans="2:24" ht="21.75" customHeight="1" outlineLevel="1" x14ac:dyDescent="0.45">
      <c r="B28" s="688"/>
      <c r="C28" s="691"/>
      <c r="D28" s="50"/>
      <c r="E28" s="51"/>
      <c r="F28" s="51"/>
      <c r="G28" s="51"/>
      <c r="H28" s="61"/>
      <c r="I28" s="58" t="s">
        <v>40</v>
      </c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2"/>
      <c r="U28" s="37">
        <f t="shared" si="1"/>
        <v>0</v>
      </c>
    </row>
    <row r="29" spans="2:24" ht="21.75" customHeight="1" x14ac:dyDescent="0.45">
      <c r="B29" s="688"/>
      <c r="C29" s="691"/>
      <c r="D29" s="50"/>
      <c r="E29" s="51"/>
      <c r="F29" s="51"/>
      <c r="G29" s="51"/>
      <c r="H29" s="62" t="s">
        <v>46</v>
      </c>
      <c r="I29" s="63"/>
      <c r="J29" s="78" t="s">
        <v>45</v>
      </c>
      <c r="K29" s="69">
        <f>SUM(K30:K32)</f>
        <v>0</v>
      </c>
      <c r="L29" s="69">
        <f t="shared" ref="L29:T29" si="10">SUM(L30:L32)</f>
        <v>0</v>
      </c>
      <c r="M29" s="69">
        <f t="shared" si="10"/>
        <v>350000</v>
      </c>
      <c r="N29" s="69">
        <f t="shared" si="10"/>
        <v>0</v>
      </c>
      <c r="O29" s="69">
        <f t="shared" si="10"/>
        <v>350000</v>
      </c>
      <c r="P29" s="69">
        <f t="shared" si="10"/>
        <v>0</v>
      </c>
      <c r="Q29" s="69">
        <f t="shared" si="10"/>
        <v>350000</v>
      </c>
      <c r="R29" s="69">
        <f t="shared" si="10"/>
        <v>0</v>
      </c>
      <c r="S29" s="69">
        <f t="shared" si="10"/>
        <v>350000</v>
      </c>
      <c r="T29" s="79">
        <f t="shared" si="10"/>
        <v>0</v>
      </c>
      <c r="U29" s="67">
        <f t="shared" si="1"/>
        <v>1400000</v>
      </c>
    </row>
    <row r="30" spans="2:24" ht="21.75" customHeight="1" outlineLevel="1" x14ac:dyDescent="0.45">
      <c r="B30" s="688"/>
      <c r="C30" s="691"/>
      <c r="D30" s="50"/>
      <c r="E30" s="51"/>
      <c r="F30" s="51"/>
      <c r="G30" s="51"/>
      <c r="H30" s="57"/>
      <c r="I30" s="58" t="s">
        <v>36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6">
        <f t="shared" si="1"/>
        <v>0</v>
      </c>
    </row>
    <row r="31" spans="2:24" ht="21.75" customHeight="1" outlineLevel="1" x14ac:dyDescent="0.45">
      <c r="B31" s="688"/>
      <c r="C31" s="691"/>
      <c r="D31" s="50"/>
      <c r="E31" s="51"/>
      <c r="F31" s="51"/>
      <c r="G31" s="51"/>
      <c r="H31" s="57"/>
      <c r="I31" s="58" t="s">
        <v>38</v>
      </c>
      <c r="J31" s="68"/>
      <c r="K31" s="70">
        <v>0</v>
      </c>
      <c r="L31" s="70">
        <v>0</v>
      </c>
      <c r="M31" s="70">
        <v>350000</v>
      </c>
      <c r="N31" s="70">
        <v>0</v>
      </c>
      <c r="O31" s="70">
        <v>350000</v>
      </c>
      <c r="P31" s="70">
        <v>0</v>
      </c>
      <c r="Q31" s="70">
        <v>350000</v>
      </c>
      <c r="R31" s="70">
        <v>0</v>
      </c>
      <c r="S31" s="70">
        <v>350000</v>
      </c>
      <c r="T31" s="70">
        <v>0</v>
      </c>
      <c r="U31" s="86">
        <f t="shared" si="1"/>
        <v>1400000</v>
      </c>
    </row>
    <row r="32" spans="2:24" ht="21.75" customHeight="1" outlineLevel="1" x14ac:dyDescent="0.45">
      <c r="B32" s="688"/>
      <c r="C32" s="691"/>
      <c r="D32" s="50"/>
      <c r="E32" s="51"/>
      <c r="F32" s="51"/>
      <c r="G32" s="51"/>
      <c r="H32" s="61"/>
      <c r="I32" s="58" t="s">
        <v>39</v>
      </c>
      <c r="J32" s="68"/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86">
        <f t="shared" si="1"/>
        <v>0</v>
      </c>
    </row>
    <row r="33" spans="2:24" ht="21.75" customHeight="1" x14ac:dyDescent="0.45">
      <c r="B33" s="688"/>
      <c r="C33" s="691"/>
      <c r="D33" s="50"/>
      <c r="E33" s="51"/>
      <c r="F33" s="51"/>
      <c r="G33" s="71"/>
      <c r="H33" s="72" t="s">
        <v>26</v>
      </c>
      <c r="I33" s="63"/>
      <c r="J33" s="73">
        <f>SUM(J24,J29)</f>
        <v>0</v>
      </c>
      <c r="K33" s="74">
        <f t="shared" ref="K33:T33" si="11">SUM(K24,K29)</f>
        <v>26327200</v>
      </c>
      <c r="L33" s="74">
        <f t="shared" si="11"/>
        <v>26684200</v>
      </c>
      <c r="M33" s="74">
        <f t="shared" si="11"/>
        <v>25634200</v>
      </c>
      <c r="N33" s="74">
        <f t="shared" si="11"/>
        <v>24881200</v>
      </c>
      <c r="O33" s="74">
        <f t="shared" si="11"/>
        <v>26077200</v>
      </c>
      <c r="P33" s="74">
        <f t="shared" si="11"/>
        <v>26384200</v>
      </c>
      <c r="Q33" s="74">
        <f t="shared" si="11"/>
        <v>25634200</v>
      </c>
      <c r="R33" s="74">
        <f t="shared" si="11"/>
        <v>25181200</v>
      </c>
      <c r="S33" s="74">
        <f t="shared" si="11"/>
        <v>26677200</v>
      </c>
      <c r="T33" s="87">
        <f t="shared" si="11"/>
        <v>26384200</v>
      </c>
      <c r="U33" s="76">
        <f t="shared" si="1"/>
        <v>259865000</v>
      </c>
      <c r="V33" s="4" t="s">
        <v>48</v>
      </c>
      <c r="X33" s="4" t="str">
        <f>V33&amp;W33</f>
        <v>上水-3条</v>
      </c>
    </row>
    <row r="34" spans="2:24" ht="21.75" customHeight="1" x14ac:dyDescent="0.45">
      <c r="B34" s="688"/>
      <c r="C34" s="691"/>
      <c r="D34" s="50"/>
      <c r="E34" s="51"/>
      <c r="F34" s="51"/>
      <c r="G34" s="77" t="s">
        <v>49</v>
      </c>
      <c r="H34" s="62" t="s">
        <v>50</v>
      </c>
      <c r="I34" s="63"/>
      <c r="J34" s="78" t="s">
        <v>45</v>
      </c>
      <c r="K34" s="69">
        <f t="shared" ref="K34:T34" si="12">SUM(K35:K38)</f>
        <v>5684620</v>
      </c>
      <c r="L34" s="69">
        <f t="shared" si="12"/>
        <v>6034620</v>
      </c>
      <c r="M34" s="69">
        <f t="shared" si="12"/>
        <v>5684620</v>
      </c>
      <c r="N34" s="69">
        <f t="shared" si="12"/>
        <v>5684620</v>
      </c>
      <c r="O34" s="69">
        <f t="shared" si="12"/>
        <v>5684620</v>
      </c>
      <c r="P34" s="69">
        <f t="shared" si="12"/>
        <v>5684620</v>
      </c>
      <c r="Q34" s="69">
        <f t="shared" si="12"/>
        <v>6034620</v>
      </c>
      <c r="R34" s="69">
        <f t="shared" si="12"/>
        <v>5684620</v>
      </c>
      <c r="S34" s="69">
        <f t="shared" si="12"/>
        <v>5684620</v>
      </c>
      <c r="T34" s="79">
        <f t="shared" si="12"/>
        <v>5684620</v>
      </c>
      <c r="U34" s="67">
        <f t="shared" si="1"/>
        <v>57546200</v>
      </c>
    </row>
    <row r="35" spans="2:24" ht="21.75" customHeight="1" outlineLevel="1" x14ac:dyDescent="0.45">
      <c r="B35" s="688"/>
      <c r="C35" s="691"/>
      <c r="D35" s="50"/>
      <c r="E35" s="51"/>
      <c r="F35" s="51"/>
      <c r="G35" s="51"/>
      <c r="H35" s="57"/>
      <c r="I35" s="58" t="s">
        <v>36</v>
      </c>
      <c r="J35" s="59"/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37">
        <f t="shared" si="1"/>
        <v>0</v>
      </c>
    </row>
    <row r="36" spans="2:24" ht="21.75" customHeight="1" outlineLevel="1" x14ac:dyDescent="0.45">
      <c r="B36" s="688"/>
      <c r="C36" s="691"/>
      <c r="D36" s="50"/>
      <c r="E36" s="51"/>
      <c r="F36" s="51"/>
      <c r="G36" s="51"/>
      <c r="H36" s="57"/>
      <c r="I36" s="58" t="s">
        <v>38</v>
      </c>
      <c r="J36" s="59"/>
      <c r="K36" s="60">
        <v>5684620</v>
      </c>
      <c r="L36" s="60">
        <v>6034620</v>
      </c>
      <c r="M36" s="60">
        <v>5684620</v>
      </c>
      <c r="N36" s="60">
        <v>5684620</v>
      </c>
      <c r="O36" s="60">
        <v>5684620</v>
      </c>
      <c r="P36" s="60">
        <v>5684620</v>
      </c>
      <c r="Q36" s="60">
        <v>6034620</v>
      </c>
      <c r="R36" s="60">
        <v>5684620</v>
      </c>
      <c r="S36" s="60">
        <v>5684620</v>
      </c>
      <c r="T36" s="60">
        <v>5684620</v>
      </c>
      <c r="U36" s="37">
        <f t="shared" si="1"/>
        <v>57546200</v>
      </c>
    </row>
    <row r="37" spans="2:24" ht="21.75" customHeight="1" outlineLevel="1" x14ac:dyDescent="0.45">
      <c r="B37" s="688"/>
      <c r="C37" s="691"/>
      <c r="D37" s="50"/>
      <c r="E37" s="51"/>
      <c r="F37" s="51"/>
      <c r="G37" s="51"/>
      <c r="H37" s="57"/>
      <c r="I37" s="58" t="s">
        <v>39</v>
      </c>
      <c r="J37" s="59"/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37">
        <f t="shared" si="1"/>
        <v>0</v>
      </c>
    </row>
    <row r="38" spans="2:24" ht="21.75" customHeight="1" outlineLevel="1" x14ac:dyDescent="0.45">
      <c r="B38" s="688"/>
      <c r="C38" s="691"/>
      <c r="D38" s="50"/>
      <c r="E38" s="51"/>
      <c r="F38" s="51"/>
      <c r="G38" s="51"/>
      <c r="H38" s="61"/>
      <c r="I38" s="58" t="s">
        <v>40</v>
      </c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37">
        <f t="shared" si="1"/>
        <v>0</v>
      </c>
    </row>
    <row r="39" spans="2:24" ht="21.75" customHeight="1" x14ac:dyDescent="0.45">
      <c r="B39" s="688"/>
      <c r="C39" s="691"/>
      <c r="D39" s="50"/>
      <c r="E39" s="51"/>
      <c r="F39" s="51"/>
      <c r="G39" s="51"/>
      <c r="H39" s="62" t="s">
        <v>51</v>
      </c>
      <c r="I39" s="63"/>
      <c r="J39" s="78" t="s">
        <v>45</v>
      </c>
      <c r="K39" s="69">
        <f t="shared" ref="K39:T39" si="13">SUM(K40:K42)</f>
        <v>0</v>
      </c>
      <c r="L39" s="69">
        <f t="shared" si="13"/>
        <v>0</v>
      </c>
      <c r="M39" s="69">
        <f t="shared" si="13"/>
        <v>0</v>
      </c>
      <c r="N39" s="69">
        <f t="shared" si="13"/>
        <v>0</v>
      </c>
      <c r="O39" s="69">
        <f t="shared" si="13"/>
        <v>0</v>
      </c>
      <c r="P39" s="69">
        <f t="shared" si="13"/>
        <v>0</v>
      </c>
      <c r="Q39" s="69">
        <f t="shared" si="13"/>
        <v>0</v>
      </c>
      <c r="R39" s="69">
        <f t="shared" si="13"/>
        <v>0</v>
      </c>
      <c r="S39" s="69">
        <f t="shared" si="13"/>
        <v>0</v>
      </c>
      <c r="T39" s="79">
        <f t="shared" si="13"/>
        <v>0</v>
      </c>
      <c r="U39" s="67">
        <f t="shared" si="1"/>
        <v>0</v>
      </c>
    </row>
    <row r="40" spans="2:24" ht="21.75" customHeight="1" outlineLevel="1" x14ac:dyDescent="0.45">
      <c r="B40" s="688"/>
      <c r="C40" s="691"/>
      <c r="D40" s="50"/>
      <c r="E40" s="51"/>
      <c r="F40" s="51"/>
      <c r="G40" s="51"/>
      <c r="H40" s="57"/>
      <c r="I40" s="58" t="s">
        <v>36</v>
      </c>
      <c r="J40" s="83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6">
        <f t="shared" si="1"/>
        <v>0</v>
      </c>
    </row>
    <row r="41" spans="2:24" ht="21.75" customHeight="1" outlineLevel="1" x14ac:dyDescent="0.45">
      <c r="B41" s="688"/>
      <c r="C41" s="691"/>
      <c r="D41" s="50"/>
      <c r="E41" s="51"/>
      <c r="F41" s="51"/>
      <c r="G41" s="51"/>
      <c r="H41" s="57"/>
      <c r="I41" s="58" t="s">
        <v>38</v>
      </c>
      <c r="J41" s="68"/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86">
        <f t="shared" si="1"/>
        <v>0</v>
      </c>
    </row>
    <row r="42" spans="2:24" ht="21.75" customHeight="1" outlineLevel="1" x14ac:dyDescent="0.45">
      <c r="B42" s="688"/>
      <c r="C42" s="691"/>
      <c r="D42" s="50"/>
      <c r="E42" s="51"/>
      <c r="F42" s="51"/>
      <c r="G42" s="51"/>
      <c r="H42" s="61"/>
      <c r="I42" s="58" t="s">
        <v>39</v>
      </c>
      <c r="J42" s="68"/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86">
        <f t="shared" si="1"/>
        <v>0</v>
      </c>
    </row>
    <row r="43" spans="2:24" ht="21.75" customHeight="1" x14ac:dyDescent="0.45">
      <c r="B43" s="688"/>
      <c r="C43" s="691"/>
      <c r="D43" s="50"/>
      <c r="E43" s="51"/>
      <c r="F43" s="51"/>
      <c r="G43" s="71"/>
      <c r="H43" s="72" t="s">
        <v>26</v>
      </c>
      <c r="I43" s="63"/>
      <c r="J43" s="73">
        <f>SUM(J34,J39)</f>
        <v>0</v>
      </c>
      <c r="K43" s="74">
        <f t="shared" ref="K43:T43" si="14">SUM(K34,K39)</f>
        <v>5684620</v>
      </c>
      <c r="L43" s="74">
        <f t="shared" si="14"/>
        <v>6034620</v>
      </c>
      <c r="M43" s="74">
        <f t="shared" si="14"/>
        <v>5684620</v>
      </c>
      <c r="N43" s="74">
        <f t="shared" si="14"/>
        <v>5684620</v>
      </c>
      <c r="O43" s="74">
        <f t="shared" si="14"/>
        <v>5684620</v>
      </c>
      <c r="P43" s="74">
        <f t="shared" si="14"/>
        <v>5684620</v>
      </c>
      <c r="Q43" s="74">
        <f t="shared" si="14"/>
        <v>6034620</v>
      </c>
      <c r="R43" s="74">
        <f t="shared" si="14"/>
        <v>5684620</v>
      </c>
      <c r="S43" s="74">
        <f t="shared" si="14"/>
        <v>5684620</v>
      </c>
      <c r="T43" s="87">
        <f t="shared" si="14"/>
        <v>5684620</v>
      </c>
      <c r="U43" s="76">
        <f t="shared" si="1"/>
        <v>57546200</v>
      </c>
      <c r="V43" s="4" t="s">
        <v>52</v>
      </c>
      <c r="X43" s="4" t="str">
        <f>V43&amp;W43</f>
        <v>工水-3条</v>
      </c>
    </row>
    <row r="44" spans="2:24" ht="21.75" customHeight="1" x14ac:dyDescent="0.45">
      <c r="B44" s="688"/>
      <c r="C44" s="691"/>
      <c r="D44" s="50"/>
      <c r="E44" s="71"/>
      <c r="F44" s="71"/>
      <c r="G44" s="88" t="s">
        <v>18</v>
      </c>
      <c r="H44" s="89"/>
      <c r="I44" s="90"/>
      <c r="J44" s="73">
        <f>SUM(J23,J33,J43)</f>
        <v>0</v>
      </c>
      <c r="K44" s="74">
        <f t="shared" ref="K44:T44" si="15">SUM(K23,K33,K43)</f>
        <v>238773620</v>
      </c>
      <c r="L44" s="74">
        <f t="shared" si="15"/>
        <v>234757620</v>
      </c>
      <c r="M44" s="74">
        <f t="shared" si="15"/>
        <v>238318220</v>
      </c>
      <c r="N44" s="74">
        <f t="shared" si="15"/>
        <v>232395620</v>
      </c>
      <c r="O44" s="74">
        <f t="shared" si="15"/>
        <v>238732620</v>
      </c>
      <c r="P44" s="74">
        <f t="shared" si="15"/>
        <v>234136220</v>
      </c>
      <c r="Q44" s="74">
        <f t="shared" si="15"/>
        <v>238430620</v>
      </c>
      <c r="R44" s="74">
        <f t="shared" si="15"/>
        <v>232904620</v>
      </c>
      <c r="S44" s="74">
        <f t="shared" si="15"/>
        <v>239361220</v>
      </c>
      <c r="T44" s="75">
        <f t="shared" si="15"/>
        <v>233898620</v>
      </c>
      <c r="U44" s="76">
        <f t="shared" si="1"/>
        <v>2361709000</v>
      </c>
    </row>
    <row r="45" spans="2:24" ht="21.75" customHeight="1" x14ac:dyDescent="0.45">
      <c r="B45" s="688"/>
      <c r="C45" s="691"/>
      <c r="D45" s="50"/>
      <c r="E45" s="77" t="s">
        <v>53</v>
      </c>
      <c r="F45" s="77" t="s">
        <v>54</v>
      </c>
      <c r="G45" s="77" t="s">
        <v>34</v>
      </c>
      <c r="H45" s="62" t="s">
        <v>35</v>
      </c>
      <c r="I45" s="63"/>
      <c r="J45" s="91">
        <f>SUM(J46:J49)</f>
        <v>0</v>
      </c>
      <c r="K45" s="92">
        <f t="shared" ref="K45:T45" si="16">SUM(K46:K49)</f>
        <v>14939000</v>
      </c>
      <c r="L45" s="92">
        <f t="shared" si="16"/>
        <v>14939000</v>
      </c>
      <c r="M45" s="92">
        <f t="shared" si="16"/>
        <v>17059000</v>
      </c>
      <c r="N45" s="92">
        <f t="shared" si="16"/>
        <v>14939000</v>
      </c>
      <c r="O45" s="92">
        <f t="shared" si="16"/>
        <v>14939000</v>
      </c>
      <c r="P45" s="92">
        <f t="shared" si="16"/>
        <v>21059000</v>
      </c>
      <c r="Q45" s="92">
        <f t="shared" si="16"/>
        <v>18939000</v>
      </c>
      <c r="R45" s="92">
        <f t="shared" si="16"/>
        <v>18939000</v>
      </c>
      <c r="S45" s="92">
        <f t="shared" si="16"/>
        <v>21059000</v>
      </c>
      <c r="T45" s="93">
        <f t="shared" si="16"/>
        <v>14939000</v>
      </c>
      <c r="U45" s="94">
        <f t="shared" si="1"/>
        <v>171750000</v>
      </c>
    </row>
    <row r="46" spans="2:24" ht="21.75" customHeight="1" outlineLevel="1" x14ac:dyDescent="0.45">
      <c r="B46" s="688"/>
      <c r="C46" s="691"/>
      <c r="D46" s="50"/>
      <c r="E46" s="51"/>
      <c r="F46" s="51"/>
      <c r="G46" s="51"/>
      <c r="H46" s="57"/>
      <c r="I46" s="58" t="s">
        <v>36</v>
      </c>
      <c r="J46" s="95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>
        <f t="shared" si="1"/>
        <v>0</v>
      </c>
    </row>
    <row r="47" spans="2:24" ht="21.75" customHeight="1" outlineLevel="1" x14ac:dyDescent="0.45">
      <c r="B47" s="688"/>
      <c r="C47" s="691"/>
      <c r="D47" s="50"/>
      <c r="E47" s="51"/>
      <c r="F47" s="51"/>
      <c r="G47" s="51"/>
      <c r="H47" s="57"/>
      <c r="I47" s="58" t="s">
        <v>38</v>
      </c>
      <c r="J47" s="95"/>
      <c r="K47" s="99">
        <v>3597000</v>
      </c>
      <c r="L47" s="99">
        <v>3597000</v>
      </c>
      <c r="M47" s="99">
        <v>5717000</v>
      </c>
      <c r="N47" s="99">
        <v>3597000</v>
      </c>
      <c r="O47" s="99">
        <v>3597000</v>
      </c>
      <c r="P47" s="99">
        <v>9717000</v>
      </c>
      <c r="Q47" s="99">
        <v>7597000</v>
      </c>
      <c r="R47" s="99">
        <v>7597000</v>
      </c>
      <c r="S47" s="99">
        <v>9717000</v>
      </c>
      <c r="T47" s="99">
        <v>3597000</v>
      </c>
      <c r="U47" s="98">
        <f t="shared" si="1"/>
        <v>58330000</v>
      </c>
    </row>
    <row r="48" spans="2:24" ht="21.75" customHeight="1" outlineLevel="1" x14ac:dyDescent="0.45">
      <c r="B48" s="688"/>
      <c r="C48" s="691"/>
      <c r="D48" s="50"/>
      <c r="E48" s="51"/>
      <c r="F48" s="51"/>
      <c r="G48" s="51"/>
      <c r="H48" s="57"/>
      <c r="I48" s="58" t="s">
        <v>55</v>
      </c>
      <c r="J48" s="95"/>
      <c r="K48" s="99">
        <v>10040000</v>
      </c>
      <c r="L48" s="99">
        <v>10040000</v>
      </c>
      <c r="M48" s="99">
        <v>10040000</v>
      </c>
      <c r="N48" s="99">
        <v>10040000</v>
      </c>
      <c r="O48" s="99">
        <v>10040000</v>
      </c>
      <c r="P48" s="99">
        <v>10040000</v>
      </c>
      <c r="Q48" s="99">
        <v>10040000</v>
      </c>
      <c r="R48" s="99">
        <v>10040000</v>
      </c>
      <c r="S48" s="99">
        <v>10040000</v>
      </c>
      <c r="T48" s="99">
        <v>10040000</v>
      </c>
      <c r="U48" s="98">
        <f t="shared" si="1"/>
        <v>100400000</v>
      </c>
    </row>
    <row r="49" spans="2:24" ht="21.75" customHeight="1" outlineLevel="1" x14ac:dyDescent="0.45">
      <c r="B49" s="688"/>
      <c r="C49" s="691"/>
      <c r="D49" s="50"/>
      <c r="E49" s="51"/>
      <c r="F49" s="51"/>
      <c r="G49" s="51"/>
      <c r="H49" s="61"/>
      <c r="I49" s="58" t="s">
        <v>40</v>
      </c>
      <c r="J49" s="100"/>
      <c r="K49" s="101">
        <v>1302000</v>
      </c>
      <c r="L49" s="102">
        <v>1302000</v>
      </c>
      <c r="M49" s="102">
        <v>1302000</v>
      </c>
      <c r="N49" s="102">
        <v>1302000</v>
      </c>
      <c r="O49" s="102">
        <v>1302000</v>
      </c>
      <c r="P49" s="102">
        <v>1302000</v>
      </c>
      <c r="Q49" s="102">
        <v>1302000</v>
      </c>
      <c r="R49" s="102">
        <v>1302000</v>
      </c>
      <c r="S49" s="102">
        <v>1302000</v>
      </c>
      <c r="T49" s="103">
        <v>1302000</v>
      </c>
      <c r="U49" s="98">
        <f t="shared" si="1"/>
        <v>13020000</v>
      </c>
    </row>
    <row r="50" spans="2:24" ht="21.75" customHeight="1" x14ac:dyDescent="0.45">
      <c r="B50" s="688"/>
      <c r="C50" s="691"/>
      <c r="D50" s="50"/>
      <c r="E50" s="51"/>
      <c r="F50" s="51"/>
      <c r="G50" s="51"/>
      <c r="H50" s="62" t="s">
        <v>41</v>
      </c>
      <c r="I50" s="63"/>
      <c r="J50" s="104"/>
      <c r="K50" s="105">
        <f>SUM(K51:K52)</f>
        <v>14696000</v>
      </c>
      <c r="L50" s="105">
        <f t="shared" ref="L50:T50" si="17">SUM(L51:L52)</f>
        <v>14696000</v>
      </c>
      <c r="M50" s="105">
        <f t="shared" si="17"/>
        <v>14696000</v>
      </c>
      <c r="N50" s="105">
        <f t="shared" si="17"/>
        <v>14696000</v>
      </c>
      <c r="O50" s="105">
        <f t="shared" si="17"/>
        <v>14696000</v>
      </c>
      <c r="P50" s="105">
        <f t="shared" si="17"/>
        <v>14696000</v>
      </c>
      <c r="Q50" s="105">
        <f t="shared" si="17"/>
        <v>14696000</v>
      </c>
      <c r="R50" s="105">
        <f t="shared" si="17"/>
        <v>14696000</v>
      </c>
      <c r="S50" s="105">
        <f t="shared" si="17"/>
        <v>14696000</v>
      </c>
      <c r="T50" s="106">
        <f t="shared" si="17"/>
        <v>14696000</v>
      </c>
      <c r="U50" s="107">
        <f t="shared" si="1"/>
        <v>146960000</v>
      </c>
    </row>
    <row r="51" spans="2:24" ht="21.75" customHeight="1" outlineLevel="1" x14ac:dyDescent="0.45">
      <c r="B51" s="688"/>
      <c r="C51" s="691"/>
      <c r="D51" s="50"/>
      <c r="E51" s="51"/>
      <c r="F51" s="51"/>
      <c r="G51" s="51"/>
      <c r="H51" s="57"/>
      <c r="I51" s="58" t="s">
        <v>38</v>
      </c>
      <c r="J51" s="95"/>
      <c r="K51" s="101">
        <v>5096000</v>
      </c>
      <c r="L51" s="101">
        <v>5096000</v>
      </c>
      <c r="M51" s="101">
        <v>5096000</v>
      </c>
      <c r="N51" s="101">
        <v>5096000</v>
      </c>
      <c r="O51" s="101">
        <v>5096000</v>
      </c>
      <c r="P51" s="101">
        <v>5096000</v>
      </c>
      <c r="Q51" s="101">
        <v>5096000</v>
      </c>
      <c r="R51" s="101">
        <v>5096000</v>
      </c>
      <c r="S51" s="101">
        <v>5096000</v>
      </c>
      <c r="T51" s="101">
        <v>5096000</v>
      </c>
      <c r="U51" s="98">
        <f t="shared" si="1"/>
        <v>50960000</v>
      </c>
    </row>
    <row r="52" spans="2:24" ht="21.75" customHeight="1" outlineLevel="1" x14ac:dyDescent="0.45">
      <c r="B52" s="688"/>
      <c r="C52" s="691"/>
      <c r="D52" s="50"/>
      <c r="E52" s="51"/>
      <c r="F52" s="51"/>
      <c r="G52" s="51"/>
      <c r="H52" s="57"/>
      <c r="I52" s="58" t="s">
        <v>55</v>
      </c>
      <c r="J52" s="95"/>
      <c r="K52" s="101">
        <v>9600000</v>
      </c>
      <c r="L52" s="101">
        <v>9600000</v>
      </c>
      <c r="M52" s="101">
        <v>9600000</v>
      </c>
      <c r="N52" s="101">
        <v>9600000</v>
      </c>
      <c r="O52" s="101">
        <v>9600000</v>
      </c>
      <c r="P52" s="101">
        <v>9600000</v>
      </c>
      <c r="Q52" s="101">
        <v>9600000</v>
      </c>
      <c r="R52" s="101">
        <v>9600000</v>
      </c>
      <c r="S52" s="101">
        <v>9600000</v>
      </c>
      <c r="T52" s="101">
        <v>9600000</v>
      </c>
      <c r="U52" s="98">
        <f t="shared" si="1"/>
        <v>96000000</v>
      </c>
    </row>
    <row r="53" spans="2:24" ht="21.75" customHeight="1" x14ac:dyDescent="0.45">
      <c r="B53" s="688"/>
      <c r="C53" s="691"/>
      <c r="D53" s="50"/>
      <c r="E53" s="51"/>
      <c r="F53" s="51"/>
      <c r="G53" s="71"/>
      <c r="H53" s="72" t="s">
        <v>26</v>
      </c>
      <c r="I53" s="63"/>
      <c r="J53" s="73">
        <f t="shared" ref="J53" si="18">SUM(J45,J50)</f>
        <v>0</v>
      </c>
      <c r="K53" s="74">
        <f>SUM(K45,K50)</f>
        <v>29635000</v>
      </c>
      <c r="L53" s="74">
        <f t="shared" ref="L53:T53" si="19">SUM(L45,L50)</f>
        <v>29635000</v>
      </c>
      <c r="M53" s="74">
        <f t="shared" si="19"/>
        <v>31755000</v>
      </c>
      <c r="N53" s="74">
        <f t="shared" si="19"/>
        <v>29635000</v>
      </c>
      <c r="O53" s="74">
        <f t="shared" si="19"/>
        <v>29635000</v>
      </c>
      <c r="P53" s="74">
        <f t="shared" si="19"/>
        <v>35755000</v>
      </c>
      <c r="Q53" s="74">
        <f t="shared" si="19"/>
        <v>33635000</v>
      </c>
      <c r="R53" s="74">
        <f t="shared" si="19"/>
        <v>33635000</v>
      </c>
      <c r="S53" s="74">
        <f t="shared" si="19"/>
        <v>35755000</v>
      </c>
      <c r="T53" s="75">
        <f t="shared" si="19"/>
        <v>29635000</v>
      </c>
      <c r="U53" s="76">
        <f t="shared" si="1"/>
        <v>318710000</v>
      </c>
      <c r="V53" s="4" t="s">
        <v>42</v>
      </c>
      <c r="W53" s="4" t="s">
        <v>56</v>
      </c>
      <c r="X53" s="4" t="str">
        <f>V53&amp;W53</f>
        <v>下水-3条【精算】</v>
      </c>
    </row>
    <row r="54" spans="2:24" ht="21.75" customHeight="1" x14ac:dyDescent="0.45">
      <c r="B54" s="688"/>
      <c r="C54" s="691"/>
      <c r="D54" s="50"/>
      <c r="E54" s="51"/>
      <c r="F54" s="51"/>
      <c r="G54" s="77" t="s">
        <v>43</v>
      </c>
      <c r="H54" s="62" t="s">
        <v>44</v>
      </c>
      <c r="I54" s="63"/>
      <c r="J54" s="104" t="s">
        <v>45</v>
      </c>
      <c r="K54" s="105">
        <f>SUM(K55:K58)</f>
        <v>14638000</v>
      </c>
      <c r="L54" s="105">
        <f t="shared" ref="L54:T54" si="20">SUM(L55:L58)</f>
        <v>14638000</v>
      </c>
      <c r="M54" s="105">
        <f t="shared" si="20"/>
        <v>14638000</v>
      </c>
      <c r="N54" s="105">
        <f t="shared" si="20"/>
        <v>14638000</v>
      </c>
      <c r="O54" s="105">
        <f t="shared" si="20"/>
        <v>14638000</v>
      </c>
      <c r="P54" s="105">
        <f t="shared" si="20"/>
        <v>14638000</v>
      </c>
      <c r="Q54" s="105">
        <f t="shared" si="20"/>
        <v>14638000</v>
      </c>
      <c r="R54" s="105">
        <f t="shared" si="20"/>
        <v>14638000</v>
      </c>
      <c r="S54" s="105">
        <f t="shared" si="20"/>
        <v>14638000</v>
      </c>
      <c r="T54" s="106">
        <f t="shared" si="20"/>
        <v>14638000</v>
      </c>
      <c r="U54" s="107">
        <f t="shared" si="1"/>
        <v>146380000</v>
      </c>
    </row>
    <row r="55" spans="2:24" ht="21.75" customHeight="1" outlineLevel="1" x14ac:dyDescent="0.45">
      <c r="B55" s="688"/>
      <c r="C55" s="691"/>
      <c r="D55" s="50"/>
      <c r="E55" s="51"/>
      <c r="F55" s="51"/>
      <c r="G55" s="51"/>
      <c r="H55" s="57"/>
      <c r="I55" s="58" t="s">
        <v>36</v>
      </c>
      <c r="J55" s="95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>
        <f t="shared" si="1"/>
        <v>0</v>
      </c>
    </row>
    <row r="56" spans="2:24" ht="21.75" customHeight="1" outlineLevel="1" x14ac:dyDescent="0.45">
      <c r="B56" s="688"/>
      <c r="C56" s="691"/>
      <c r="D56" s="50"/>
      <c r="E56" s="51"/>
      <c r="F56" s="51"/>
      <c r="G56" s="51"/>
      <c r="H56" s="57"/>
      <c r="I56" s="58" t="s">
        <v>38</v>
      </c>
      <c r="J56" s="95"/>
      <c r="K56" s="101">
        <v>2638000</v>
      </c>
      <c r="L56" s="101">
        <v>2638000</v>
      </c>
      <c r="M56" s="101">
        <v>2638000</v>
      </c>
      <c r="N56" s="101">
        <v>2638000</v>
      </c>
      <c r="O56" s="101">
        <v>2638000</v>
      </c>
      <c r="P56" s="101">
        <v>2638000</v>
      </c>
      <c r="Q56" s="101">
        <v>2638000</v>
      </c>
      <c r="R56" s="101">
        <v>2638000</v>
      </c>
      <c r="S56" s="101">
        <v>2638000</v>
      </c>
      <c r="T56" s="101">
        <v>2638000</v>
      </c>
      <c r="U56" s="98">
        <f t="shared" si="1"/>
        <v>26380000</v>
      </c>
    </row>
    <row r="57" spans="2:24" ht="21.75" customHeight="1" outlineLevel="1" x14ac:dyDescent="0.45">
      <c r="B57" s="688"/>
      <c r="C57" s="691"/>
      <c r="D57" s="50"/>
      <c r="E57" s="51"/>
      <c r="F57" s="51"/>
      <c r="G57" s="51"/>
      <c r="H57" s="57"/>
      <c r="I57" s="58" t="s">
        <v>55</v>
      </c>
      <c r="J57" s="95"/>
      <c r="K57" s="101">
        <v>12000000</v>
      </c>
      <c r="L57" s="101">
        <v>12000000</v>
      </c>
      <c r="M57" s="101">
        <v>12000000</v>
      </c>
      <c r="N57" s="101">
        <v>12000000</v>
      </c>
      <c r="O57" s="101">
        <v>12000000</v>
      </c>
      <c r="P57" s="101">
        <v>12000000</v>
      </c>
      <c r="Q57" s="101">
        <v>12000000</v>
      </c>
      <c r="R57" s="101">
        <v>12000000</v>
      </c>
      <c r="S57" s="101">
        <v>12000000</v>
      </c>
      <c r="T57" s="101">
        <v>12000000</v>
      </c>
      <c r="U57" s="98">
        <f t="shared" si="1"/>
        <v>120000000</v>
      </c>
    </row>
    <row r="58" spans="2:24" ht="21.75" customHeight="1" outlineLevel="1" x14ac:dyDescent="0.45">
      <c r="B58" s="688"/>
      <c r="C58" s="691"/>
      <c r="D58" s="50"/>
      <c r="E58" s="51"/>
      <c r="F58" s="51"/>
      <c r="G58" s="51"/>
      <c r="H58" s="61"/>
      <c r="I58" s="58" t="s">
        <v>40</v>
      </c>
      <c r="J58" s="100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>
        <f t="shared" si="1"/>
        <v>0</v>
      </c>
    </row>
    <row r="59" spans="2:24" ht="21.75" customHeight="1" x14ac:dyDescent="0.45">
      <c r="B59" s="688"/>
      <c r="C59" s="691"/>
      <c r="D59" s="50"/>
      <c r="E59" s="51"/>
      <c r="F59" s="51"/>
      <c r="G59" s="51"/>
      <c r="H59" s="62" t="s">
        <v>46</v>
      </c>
      <c r="I59" s="63"/>
      <c r="J59" s="104" t="s">
        <v>45</v>
      </c>
      <c r="K59" s="105">
        <f>SUM(K60:K61)</f>
        <v>0</v>
      </c>
      <c r="L59" s="105">
        <f t="shared" ref="L59:T59" si="21">SUM(L60:L61)</f>
        <v>0</v>
      </c>
      <c r="M59" s="105">
        <f t="shared" si="21"/>
        <v>0</v>
      </c>
      <c r="N59" s="105">
        <f t="shared" si="21"/>
        <v>0</v>
      </c>
      <c r="O59" s="105">
        <f t="shared" si="21"/>
        <v>0</v>
      </c>
      <c r="P59" s="105">
        <f t="shared" si="21"/>
        <v>0</v>
      </c>
      <c r="Q59" s="105">
        <f t="shared" si="21"/>
        <v>0</v>
      </c>
      <c r="R59" s="105">
        <f t="shared" si="21"/>
        <v>0</v>
      </c>
      <c r="S59" s="105">
        <f t="shared" si="21"/>
        <v>0</v>
      </c>
      <c r="T59" s="106">
        <f t="shared" si="21"/>
        <v>0</v>
      </c>
      <c r="U59" s="107">
        <f t="shared" si="1"/>
        <v>0</v>
      </c>
    </row>
    <row r="60" spans="2:24" ht="21.75" customHeight="1" outlineLevel="1" x14ac:dyDescent="0.45">
      <c r="B60" s="688"/>
      <c r="C60" s="691"/>
      <c r="D60" s="50"/>
      <c r="E60" s="51"/>
      <c r="F60" s="51"/>
      <c r="G60" s="51"/>
      <c r="H60" s="57"/>
      <c r="I60" s="58" t="s">
        <v>38</v>
      </c>
      <c r="J60" s="95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>
        <f t="shared" si="1"/>
        <v>0</v>
      </c>
    </row>
    <row r="61" spans="2:24" ht="21.75" customHeight="1" outlineLevel="1" x14ac:dyDescent="0.45">
      <c r="B61" s="688"/>
      <c r="C61" s="691"/>
      <c r="D61" s="50"/>
      <c r="E61" s="51"/>
      <c r="F61" s="51"/>
      <c r="G61" s="51"/>
      <c r="H61" s="57"/>
      <c r="I61" s="58" t="s">
        <v>55</v>
      </c>
      <c r="J61" s="95"/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98">
        <f t="shared" si="1"/>
        <v>0</v>
      </c>
    </row>
    <row r="62" spans="2:24" ht="21.75" customHeight="1" x14ac:dyDescent="0.45">
      <c r="B62" s="688"/>
      <c r="C62" s="691"/>
      <c r="D62" s="50"/>
      <c r="E62" s="51"/>
      <c r="F62" s="51"/>
      <c r="G62" s="71"/>
      <c r="H62" s="72" t="s">
        <v>26</v>
      </c>
      <c r="I62" s="63"/>
      <c r="J62" s="73">
        <f t="shared" ref="J62" si="22">SUM(J54,J59)</f>
        <v>0</v>
      </c>
      <c r="K62" s="74">
        <f>SUM(K54,K59)</f>
        <v>14638000</v>
      </c>
      <c r="L62" s="74">
        <f t="shared" ref="L62:T62" si="23">SUM(L54,L59)</f>
        <v>14638000</v>
      </c>
      <c r="M62" s="74">
        <f t="shared" si="23"/>
        <v>14638000</v>
      </c>
      <c r="N62" s="74">
        <f t="shared" si="23"/>
        <v>14638000</v>
      </c>
      <c r="O62" s="74">
        <f t="shared" si="23"/>
        <v>14638000</v>
      </c>
      <c r="P62" s="74">
        <f t="shared" si="23"/>
        <v>14638000</v>
      </c>
      <c r="Q62" s="74">
        <f t="shared" si="23"/>
        <v>14638000</v>
      </c>
      <c r="R62" s="74">
        <f t="shared" si="23"/>
        <v>14638000</v>
      </c>
      <c r="S62" s="74">
        <f t="shared" si="23"/>
        <v>14638000</v>
      </c>
      <c r="T62" s="75">
        <f t="shared" si="23"/>
        <v>14638000</v>
      </c>
      <c r="U62" s="76">
        <f t="shared" si="1"/>
        <v>146380000</v>
      </c>
      <c r="V62" s="4" t="s">
        <v>48</v>
      </c>
      <c r="W62" s="4" t="s">
        <v>56</v>
      </c>
      <c r="X62" s="4" t="str">
        <f>V62&amp;W62</f>
        <v>上水-3条【精算】</v>
      </c>
    </row>
    <row r="63" spans="2:24" ht="21.75" customHeight="1" x14ac:dyDescent="0.45">
      <c r="B63" s="688"/>
      <c r="C63" s="691"/>
      <c r="D63" s="50"/>
      <c r="E63" s="51"/>
      <c r="F63" s="51"/>
      <c r="G63" s="77" t="s">
        <v>49</v>
      </c>
      <c r="H63" s="62" t="s">
        <v>50</v>
      </c>
      <c r="I63" s="63"/>
      <c r="J63" s="104" t="s">
        <v>45</v>
      </c>
      <c r="K63" s="105">
        <f>SUM(K64:K67)</f>
        <v>2679000</v>
      </c>
      <c r="L63" s="105">
        <f t="shared" ref="L63:T63" si="24">SUM(L64:L67)</f>
        <v>2679000</v>
      </c>
      <c r="M63" s="105">
        <f t="shared" si="24"/>
        <v>2679000</v>
      </c>
      <c r="N63" s="105">
        <f t="shared" si="24"/>
        <v>2679000</v>
      </c>
      <c r="O63" s="105">
        <f t="shared" si="24"/>
        <v>2679000</v>
      </c>
      <c r="P63" s="105">
        <f t="shared" si="24"/>
        <v>2679000</v>
      </c>
      <c r="Q63" s="105">
        <f t="shared" si="24"/>
        <v>2679000</v>
      </c>
      <c r="R63" s="105">
        <f t="shared" si="24"/>
        <v>2679000</v>
      </c>
      <c r="S63" s="105">
        <f t="shared" si="24"/>
        <v>2679000</v>
      </c>
      <c r="T63" s="106">
        <f t="shared" si="24"/>
        <v>2679000</v>
      </c>
      <c r="U63" s="94">
        <f t="shared" si="1"/>
        <v>26790000</v>
      </c>
    </row>
    <row r="64" spans="2:24" ht="21.75" customHeight="1" outlineLevel="1" x14ac:dyDescent="0.45">
      <c r="B64" s="688"/>
      <c r="C64" s="691"/>
      <c r="D64" s="50"/>
      <c r="E64" s="51"/>
      <c r="F64" s="51"/>
      <c r="G64" s="51"/>
      <c r="H64" s="57"/>
      <c r="I64" s="58" t="s">
        <v>36</v>
      </c>
      <c r="J64" s="100"/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3">
        <v>0</v>
      </c>
      <c r="U64" s="98">
        <f t="shared" si="1"/>
        <v>0</v>
      </c>
    </row>
    <row r="65" spans="2:30" ht="21.75" customHeight="1" outlineLevel="1" x14ac:dyDescent="0.45">
      <c r="B65" s="688"/>
      <c r="C65" s="691"/>
      <c r="D65" s="50"/>
      <c r="E65" s="51"/>
      <c r="F65" s="51"/>
      <c r="G65" s="51"/>
      <c r="H65" s="57"/>
      <c r="I65" s="58" t="s">
        <v>38</v>
      </c>
      <c r="J65" s="95"/>
      <c r="K65" s="102">
        <v>1179000</v>
      </c>
      <c r="L65" s="102">
        <v>1179000</v>
      </c>
      <c r="M65" s="102">
        <v>1179000</v>
      </c>
      <c r="N65" s="102">
        <v>1179000</v>
      </c>
      <c r="O65" s="102">
        <v>1179000</v>
      </c>
      <c r="P65" s="102">
        <v>1179000</v>
      </c>
      <c r="Q65" s="102">
        <v>1179000</v>
      </c>
      <c r="R65" s="102">
        <v>1179000</v>
      </c>
      <c r="S65" s="102">
        <v>1179000</v>
      </c>
      <c r="T65" s="102">
        <v>1179000</v>
      </c>
      <c r="U65" s="98">
        <f t="shared" si="1"/>
        <v>11790000</v>
      </c>
    </row>
    <row r="66" spans="2:30" ht="21.75" customHeight="1" outlineLevel="1" x14ac:dyDescent="0.45">
      <c r="B66" s="688"/>
      <c r="C66" s="691"/>
      <c r="D66" s="50"/>
      <c r="E66" s="51"/>
      <c r="F66" s="51"/>
      <c r="G66" s="51"/>
      <c r="H66" s="57"/>
      <c r="I66" s="58" t="s">
        <v>55</v>
      </c>
      <c r="J66" s="95"/>
      <c r="K66" s="102">
        <v>1500000</v>
      </c>
      <c r="L66" s="101">
        <v>1500000</v>
      </c>
      <c r="M66" s="101">
        <v>1500000</v>
      </c>
      <c r="N66" s="101">
        <v>1500000</v>
      </c>
      <c r="O66" s="101">
        <v>1500000</v>
      </c>
      <c r="P66" s="101">
        <v>1500000</v>
      </c>
      <c r="Q66" s="101">
        <v>1500000</v>
      </c>
      <c r="R66" s="101">
        <v>1500000</v>
      </c>
      <c r="S66" s="101">
        <v>1500000</v>
      </c>
      <c r="T66" s="108">
        <v>1500000</v>
      </c>
      <c r="U66" s="98">
        <f t="shared" si="1"/>
        <v>15000000</v>
      </c>
    </row>
    <row r="67" spans="2:30" ht="21.75" customHeight="1" outlineLevel="1" x14ac:dyDescent="0.45">
      <c r="B67" s="688"/>
      <c r="C67" s="691"/>
      <c r="D67" s="50"/>
      <c r="E67" s="51"/>
      <c r="F67" s="51"/>
      <c r="G67" s="51"/>
      <c r="H67" s="61"/>
      <c r="I67" s="58" t="s">
        <v>40</v>
      </c>
      <c r="J67" s="100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>
        <f t="shared" si="1"/>
        <v>0</v>
      </c>
    </row>
    <row r="68" spans="2:30" ht="21.75" customHeight="1" x14ac:dyDescent="0.45">
      <c r="B68" s="688"/>
      <c r="C68" s="691"/>
      <c r="D68" s="50"/>
      <c r="E68" s="51"/>
      <c r="F68" s="51"/>
      <c r="G68" s="51"/>
      <c r="H68" s="62" t="s">
        <v>51</v>
      </c>
      <c r="I68" s="63"/>
      <c r="J68" s="104" t="s">
        <v>45</v>
      </c>
      <c r="K68" s="105">
        <f>SUM(K69:K70)</f>
        <v>1000000</v>
      </c>
      <c r="L68" s="105">
        <f t="shared" ref="L68:T68" si="25">SUM(L69:L70)</f>
        <v>1000000</v>
      </c>
      <c r="M68" s="105">
        <f t="shared" si="25"/>
        <v>1000000</v>
      </c>
      <c r="N68" s="105">
        <f t="shared" si="25"/>
        <v>1000000</v>
      </c>
      <c r="O68" s="105">
        <f t="shared" si="25"/>
        <v>1000000</v>
      </c>
      <c r="P68" s="105">
        <f t="shared" si="25"/>
        <v>1000000</v>
      </c>
      <c r="Q68" s="105">
        <f t="shared" si="25"/>
        <v>1000000</v>
      </c>
      <c r="R68" s="105">
        <f t="shared" si="25"/>
        <v>1000000</v>
      </c>
      <c r="S68" s="105">
        <f t="shared" si="25"/>
        <v>1000000</v>
      </c>
      <c r="T68" s="106">
        <f t="shared" si="25"/>
        <v>1000000</v>
      </c>
      <c r="U68" s="94">
        <f t="shared" si="1"/>
        <v>10000000</v>
      </c>
    </row>
    <row r="69" spans="2:30" ht="21.75" customHeight="1" outlineLevel="1" x14ac:dyDescent="0.45">
      <c r="B69" s="688"/>
      <c r="C69" s="691"/>
      <c r="D69" s="50"/>
      <c r="E69" s="51"/>
      <c r="F69" s="51"/>
      <c r="G69" s="51"/>
      <c r="H69" s="57"/>
      <c r="I69" s="58" t="s">
        <v>38</v>
      </c>
      <c r="J69" s="95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>
        <f t="shared" si="1"/>
        <v>0</v>
      </c>
    </row>
    <row r="70" spans="2:30" ht="21.75" customHeight="1" outlineLevel="1" x14ac:dyDescent="0.45">
      <c r="B70" s="688"/>
      <c r="C70" s="691"/>
      <c r="D70" s="50"/>
      <c r="E70" s="51"/>
      <c r="F70" s="51"/>
      <c r="G70" s="51"/>
      <c r="H70" s="57"/>
      <c r="I70" s="58" t="s">
        <v>55</v>
      </c>
      <c r="J70" s="95"/>
      <c r="K70" s="101">
        <v>1000000</v>
      </c>
      <c r="L70" s="101">
        <v>1000000</v>
      </c>
      <c r="M70" s="101">
        <v>1000000</v>
      </c>
      <c r="N70" s="101">
        <v>1000000</v>
      </c>
      <c r="O70" s="101">
        <v>1000000</v>
      </c>
      <c r="P70" s="101">
        <v>1000000</v>
      </c>
      <c r="Q70" s="101">
        <v>1000000</v>
      </c>
      <c r="R70" s="101">
        <v>1000000</v>
      </c>
      <c r="S70" s="101">
        <v>1000000</v>
      </c>
      <c r="T70" s="101">
        <v>1000000</v>
      </c>
      <c r="U70" s="98">
        <f t="shared" si="1"/>
        <v>10000000</v>
      </c>
    </row>
    <row r="71" spans="2:30" ht="21.75" customHeight="1" x14ac:dyDescent="0.45">
      <c r="B71" s="688"/>
      <c r="C71" s="691"/>
      <c r="D71" s="50"/>
      <c r="E71" s="51"/>
      <c r="F71" s="51"/>
      <c r="G71" s="71"/>
      <c r="H71" s="72" t="s">
        <v>26</v>
      </c>
      <c r="I71" s="63"/>
      <c r="J71" s="73">
        <f t="shared" ref="J71" si="26">SUM(J63,J68)</f>
        <v>0</v>
      </c>
      <c r="K71" s="74">
        <f>SUM(K63,K68)</f>
        <v>3679000</v>
      </c>
      <c r="L71" s="74">
        <f t="shared" ref="L71:T71" si="27">SUM(L63,L68)</f>
        <v>3679000</v>
      </c>
      <c r="M71" s="74">
        <f t="shared" si="27"/>
        <v>3679000</v>
      </c>
      <c r="N71" s="74">
        <f t="shared" si="27"/>
        <v>3679000</v>
      </c>
      <c r="O71" s="74">
        <f t="shared" si="27"/>
        <v>3679000</v>
      </c>
      <c r="P71" s="74">
        <f t="shared" si="27"/>
        <v>3679000</v>
      </c>
      <c r="Q71" s="74">
        <f t="shared" si="27"/>
        <v>3679000</v>
      </c>
      <c r="R71" s="74">
        <f t="shared" si="27"/>
        <v>3679000</v>
      </c>
      <c r="S71" s="74">
        <f t="shared" si="27"/>
        <v>3679000</v>
      </c>
      <c r="T71" s="75">
        <f t="shared" si="27"/>
        <v>3679000</v>
      </c>
      <c r="U71" s="76">
        <f t="shared" si="1"/>
        <v>36790000</v>
      </c>
      <c r="V71" s="4" t="s">
        <v>52</v>
      </c>
      <c r="W71" s="4" t="s">
        <v>56</v>
      </c>
      <c r="X71" s="4" t="str">
        <f>V71&amp;W71</f>
        <v>工水-3条【精算】</v>
      </c>
    </row>
    <row r="72" spans="2:30" ht="21.75" customHeight="1" x14ac:dyDescent="0.45">
      <c r="B72" s="688"/>
      <c r="C72" s="691"/>
      <c r="D72" s="50"/>
      <c r="E72" s="71"/>
      <c r="F72" s="71"/>
      <c r="G72" s="88" t="s">
        <v>18</v>
      </c>
      <c r="H72" s="89"/>
      <c r="I72" s="90"/>
      <c r="J72" s="73">
        <f>SUM(J53,J62,J71)</f>
        <v>0</v>
      </c>
      <c r="K72" s="74">
        <f t="shared" ref="K72:T72" si="28">SUM(K53,K62,K71)</f>
        <v>47952000</v>
      </c>
      <c r="L72" s="74">
        <f t="shared" si="28"/>
        <v>47952000</v>
      </c>
      <c r="M72" s="74">
        <f t="shared" si="28"/>
        <v>50072000</v>
      </c>
      <c r="N72" s="74">
        <f t="shared" si="28"/>
        <v>47952000</v>
      </c>
      <c r="O72" s="74">
        <f t="shared" si="28"/>
        <v>47952000</v>
      </c>
      <c r="P72" s="74">
        <f t="shared" si="28"/>
        <v>54072000</v>
      </c>
      <c r="Q72" s="74">
        <f t="shared" si="28"/>
        <v>51952000</v>
      </c>
      <c r="R72" s="74">
        <f t="shared" si="28"/>
        <v>51952000</v>
      </c>
      <c r="S72" s="74">
        <f t="shared" si="28"/>
        <v>54072000</v>
      </c>
      <c r="T72" s="75">
        <f t="shared" si="28"/>
        <v>47952000</v>
      </c>
      <c r="U72" s="76">
        <f t="shared" ref="U72:U139" si="29">SUM(J72:T72)</f>
        <v>501880000</v>
      </c>
    </row>
    <row r="73" spans="2:30" ht="21.75" customHeight="1" x14ac:dyDescent="0.45">
      <c r="B73" s="688"/>
      <c r="C73" s="691"/>
      <c r="D73" s="50"/>
      <c r="E73" s="77" t="s">
        <v>57</v>
      </c>
      <c r="F73" s="77" t="s">
        <v>23</v>
      </c>
      <c r="G73" s="77" t="s">
        <v>34</v>
      </c>
      <c r="H73" s="72" t="s">
        <v>35</v>
      </c>
      <c r="I73" s="109" t="s">
        <v>58</v>
      </c>
      <c r="J73" s="64"/>
      <c r="K73" s="110">
        <v>5195124</v>
      </c>
      <c r="L73" s="110">
        <v>5139222</v>
      </c>
      <c r="M73" s="110">
        <v>5094210</v>
      </c>
      <c r="N73" s="110">
        <v>5049264</v>
      </c>
      <c r="O73" s="110">
        <v>5016396</v>
      </c>
      <c r="P73" s="110">
        <v>4960956</v>
      </c>
      <c r="Q73" s="110">
        <v>4917594</v>
      </c>
      <c r="R73" s="110">
        <v>4872582</v>
      </c>
      <c r="S73" s="110">
        <v>4839252</v>
      </c>
      <c r="T73" s="111">
        <v>4784274</v>
      </c>
      <c r="U73" s="112">
        <f t="shared" si="29"/>
        <v>49868874</v>
      </c>
    </row>
    <row r="74" spans="2:30" ht="21.75" customHeight="1" x14ac:dyDescent="0.45">
      <c r="B74" s="688"/>
      <c r="C74" s="691"/>
      <c r="D74" s="50"/>
      <c r="E74" s="71"/>
      <c r="F74" s="71"/>
      <c r="G74" s="88" t="s">
        <v>18</v>
      </c>
      <c r="H74" s="89"/>
      <c r="I74" s="90"/>
      <c r="J74" s="73">
        <f>SUM(J73)</f>
        <v>0</v>
      </c>
      <c r="K74" s="74">
        <f t="shared" ref="K74:T74" si="30">SUM(K73)</f>
        <v>5195124</v>
      </c>
      <c r="L74" s="74">
        <f t="shared" si="30"/>
        <v>5139222</v>
      </c>
      <c r="M74" s="74">
        <f t="shared" si="30"/>
        <v>5094210</v>
      </c>
      <c r="N74" s="74">
        <f t="shared" si="30"/>
        <v>5049264</v>
      </c>
      <c r="O74" s="74">
        <f t="shared" si="30"/>
        <v>5016396</v>
      </c>
      <c r="P74" s="74">
        <f t="shared" si="30"/>
        <v>4960956</v>
      </c>
      <c r="Q74" s="74">
        <f t="shared" si="30"/>
        <v>4917594</v>
      </c>
      <c r="R74" s="74">
        <f t="shared" si="30"/>
        <v>4872582</v>
      </c>
      <c r="S74" s="74">
        <f t="shared" si="30"/>
        <v>4839252</v>
      </c>
      <c r="T74" s="75">
        <f t="shared" si="30"/>
        <v>4784274</v>
      </c>
      <c r="U74" s="76">
        <f t="shared" si="29"/>
        <v>49868874</v>
      </c>
      <c r="V74" s="4" t="s">
        <v>42</v>
      </c>
      <c r="X74" s="4" t="str">
        <f>V74&amp;W74</f>
        <v>下水-3条</v>
      </c>
    </row>
    <row r="75" spans="2:30" ht="21.75" customHeight="1" x14ac:dyDescent="0.45">
      <c r="B75" s="688"/>
      <c r="C75" s="691"/>
      <c r="D75" s="113"/>
      <c r="E75" s="77" t="s">
        <v>59</v>
      </c>
      <c r="F75" s="77" t="s">
        <v>60</v>
      </c>
      <c r="G75" s="77" t="s">
        <v>34</v>
      </c>
      <c r="H75" s="62" t="s">
        <v>35</v>
      </c>
      <c r="I75" s="63"/>
      <c r="J75" s="91">
        <f t="shared" ref="J75:T75" si="31">SUM(J76:J83)</f>
        <v>0</v>
      </c>
      <c r="K75" s="92">
        <f t="shared" si="31"/>
        <v>203909876</v>
      </c>
      <c r="L75" s="92">
        <f t="shared" si="31"/>
        <v>203965778</v>
      </c>
      <c r="M75" s="92">
        <f t="shared" si="31"/>
        <v>204010790</v>
      </c>
      <c r="N75" s="92">
        <f t="shared" si="31"/>
        <v>204055736</v>
      </c>
      <c r="O75" s="92">
        <f t="shared" si="31"/>
        <v>204088604</v>
      </c>
      <c r="P75" s="92">
        <f t="shared" si="31"/>
        <v>204144044</v>
      </c>
      <c r="Q75" s="92">
        <f t="shared" si="31"/>
        <v>204187406</v>
      </c>
      <c r="R75" s="92">
        <f t="shared" si="31"/>
        <v>204232418</v>
      </c>
      <c r="S75" s="92">
        <f t="shared" si="31"/>
        <v>204265748</v>
      </c>
      <c r="T75" s="93">
        <f t="shared" si="31"/>
        <v>204320726</v>
      </c>
      <c r="U75" s="94">
        <f t="shared" si="29"/>
        <v>2041181126</v>
      </c>
    </row>
    <row r="76" spans="2:30" ht="21.75" customHeight="1" outlineLevel="1" x14ac:dyDescent="0.45">
      <c r="B76" s="688"/>
      <c r="C76" s="691"/>
      <c r="D76" s="113"/>
      <c r="E76" s="51"/>
      <c r="F76" s="51"/>
      <c r="G76" s="51"/>
      <c r="H76" s="57"/>
      <c r="I76" s="109" t="s">
        <v>43</v>
      </c>
      <c r="J76" s="100"/>
      <c r="K76" s="102"/>
      <c r="L76" s="102"/>
      <c r="M76" s="102"/>
      <c r="N76" s="102"/>
      <c r="O76" s="102"/>
      <c r="P76" s="102"/>
      <c r="Q76" s="102"/>
      <c r="R76" s="102"/>
      <c r="S76" s="102"/>
      <c r="T76" s="114"/>
      <c r="U76" s="94">
        <f t="shared" si="29"/>
        <v>0</v>
      </c>
    </row>
    <row r="77" spans="2:30" ht="21.75" customHeight="1" outlineLevel="1" x14ac:dyDescent="0.45">
      <c r="B77" s="688"/>
      <c r="C77" s="691"/>
      <c r="D77" s="113"/>
      <c r="E77" s="51"/>
      <c r="F77" s="51"/>
      <c r="G77" s="51"/>
      <c r="H77" s="57"/>
      <c r="I77" s="109" t="s">
        <v>61</v>
      </c>
      <c r="J77" s="100"/>
      <c r="K77" s="102"/>
      <c r="L77" s="102"/>
      <c r="M77" s="102"/>
      <c r="N77" s="102"/>
      <c r="O77" s="102"/>
      <c r="P77" s="102"/>
      <c r="Q77" s="102"/>
      <c r="R77" s="102"/>
      <c r="S77" s="102"/>
      <c r="T77" s="114"/>
      <c r="U77" s="94">
        <f t="shared" si="29"/>
        <v>0</v>
      </c>
    </row>
    <row r="78" spans="2:30" ht="21.75" customHeight="1" outlineLevel="1" x14ac:dyDescent="0.45">
      <c r="B78" s="688"/>
      <c r="C78" s="691"/>
      <c r="D78" s="113"/>
      <c r="E78" s="51"/>
      <c r="F78" s="51"/>
      <c r="G78" s="51"/>
      <c r="H78" s="57"/>
      <c r="I78" s="109" t="s">
        <v>62</v>
      </c>
      <c r="J78" s="100"/>
      <c r="K78" s="105">
        <v>305000</v>
      </c>
      <c r="L78" s="105">
        <v>305000</v>
      </c>
      <c r="M78" s="105">
        <v>305000</v>
      </c>
      <c r="N78" s="105">
        <v>305000</v>
      </c>
      <c r="O78" s="105">
        <v>305000</v>
      </c>
      <c r="P78" s="105">
        <v>305000</v>
      </c>
      <c r="Q78" s="105">
        <v>305000</v>
      </c>
      <c r="R78" s="105">
        <v>305000</v>
      </c>
      <c r="S78" s="105">
        <v>305000</v>
      </c>
      <c r="T78" s="105">
        <v>305000</v>
      </c>
      <c r="U78" s="94">
        <f t="shared" si="29"/>
        <v>3050000</v>
      </c>
    </row>
    <row r="79" spans="2:30" ht="21.75" customHeight="1" outlineLevel="1" x14ac:dyDescent="0.45">
      <c r="B79" s="688"/>
      <c r="C79" s="691"/>
      <c r="D79" s="113"/>
      <c r="E79" s="51"/>
      <c r="F79" s="51"/>
      <c r="G79" s="51"/>
      <c r="H79" s="57"/>
      <c r="I79" s="109" t="s">
        <v>63</v>
      </c>
      <c r="J79" s="100"/>
      <c r="K79" s="105">
        <v>143272000</v>
      </c>
      <c r="L79" s="105">
        <v>143272000</v>
      </c>
      <c r="M79" s="105">
        <v>143272000</v>
      </c>
      <c r="N79" s="105">
        <v>143272000</v>
      </c>
      <c r="O79" s="105">
        <v>143272000</v>
      </c>
      <c r="P79" s="105">
        <v>143272000</v>
      </c>
      <c r="Q79" s="105">
        <v>143272000</v>
      </c>
      <c r="R79" s="105">
        <v>143272000</v>
      </c>
      <c r="S79" s="105">
        <v>143272000</v>
      </c>
      <c r="T79" s="105">
        <v>143272000</v>
      </c>
      <c r="U79" s="94">
        <f t="shared" si="29"/>
        <v>1432720000</v>
      </c>
    </row>
    <row r="80" spans="2:30" ht="21.75" customHeight="1" outlineLevel="1" x14ac:dyDescent="0.45">
      <c r="B80" s="688"/>
      <c r="C80" s="691"/>
      <c r="D80" s="113"/>
      <c r="E80" s="51"/>
      <c r="F80" s="51"/>
      <c r="G80" s="51"/>
      <c r="H80" s="57"/>
      <c r="I80" s="109" t="s">
        <v>64</v>
      </c>
      <c r="J80" s="100"/>
      <c r="K80" s="105">
        <v>49943876</v>
      </c>
      <c r="L80" s="105">
        <v>49999778</v>
      </c>
      <c r="M80" s="105">
        <v>50044790</v>
      </c>
      <c r="N80" s="105">
        <v>50089736</v>
      </c>
      <c r="O80" s="105">
        <v>50122604</v>
      </c>
      <c r="P80" s="105">
        <v>50178044</v>
      </c>
      <c r="Q80" s="105">
        <v>50221406</v>
      </c>
      <c r="R80" s="105">
        <v>50266418</v>
      </c>
      <c r="S80" s="105">
        <v>50299748</v>
      </c>
      <c r="T80" s="105">
        <v>50354726</v>
      </c>
      <c r="U80" s="94">
        <f t="shared" si="29"/>
        <v>501521126</v>
      </c>
      <c r="X80" s="366"/>
      <c r="Y80" s="366"/>
      <c r="Z80" s="366"/>
      <c r="AA80" s="366"/>
      <c r="AB80" s="366"/>
      <c r="AC80" s="366"/>
      <c r="AD80" s="366"/>
    </row>
    <row r="81" spans="2:24" ht="21.75" customHeight="1" outlineLevel="1" x14ac:dyDescent="0.45">
      <c r="B81" s="688"/>
      <c r="C81" s="691"/>
      <c r="D81" s="113"/>
      <c r="E81" s="51"/>
      <c r="F81" s="51"/>
      <c r="G81" s="51"/>
      <c r="H81" s="57"/>
      <c r="I81" s="109" t="s">
        <v>65</v>
      </c>
      <c r="J81" s="100"/>
      <c r="K81" s="105">
        <v>222000</v>
      </c>
      <c r="L81" s="105">
        <v>222000</v>
      </c>
      <c r="M81" s="105">
        <v>222000</v>
      </c>
      <c r="N81" s="105">
        <v>222000</v>
      </c>
      <c r="O81" s="105">
        <v>222000</v>
      </c>
      <c r="P81" s="105">
        <v>222000</v>
      </c>
      <c r="Q81" s="105">
        <v>222000</v>
      </c>
      <c r="R81" s="105">
        <v>222000</v>
      </c>
      <c r="S81" s="105">
        <v>222000</v>
      </c>
      <c r="T81" s="105">
        <v>222000</v>
      </c>
      <c r="U81" s="94">
        <f t="shared" si="29"/>
        <v>2220000</v>
      </c>
    </row>
    <row r="82" spans="2:24" ht="21.75" customHeight="1" outlineLevel="1" x14ac:dyDescent="0.45">
      <c r="B82" s="688"/>
      <c r="C82" s="691"/>
      <c r="D82" s="113"/>
      <c r="E82" s="51"/>
      <c r="F82" s="51"/>
      <c r="G82" s="51"/>
      <c r="H82" s="57"/>
      <c r="I82" s="109" t="s">
        <v>66</v>
      </c>
      <c r="J82" s="100"/>
      <c r="K82" s="105">
        <v>9490000</v>
      </c>
      <c r="L82" s="105">
        <v>9490000</v>
      </c>
      <c r="M82" s="105">
        <v>9490000</v>
      </c>
      <c r="N82" s="105">
        <v>9490000</v>
      </c>
      <c r="O82" s="105">
        <v>9490000</v>
      </c>
      <c r="P82" s="105">
        <v>9490000</v>
      </c>
      <c r="Q82" s="105">
        <v>9490000</v>
      </c>
      <c r="R82" s="105">
        <v>9490000</v>
      </c>
      <c r="S82" s="105">
        <v>9490000</v>
      </c>
      <c r="T82" s="105">
        <v>9490000</v>
      </c>
      <c r="U82" s="94">
        <f t="shared" si="29"/>
        <v>94900000</v>
      </c>
    </row>
    <row r="83" spans="2:24" ht="21.75" customHeight="1" outlineLevel="1" x14ac:dyDescent="0.45">
      <c r="B83" s="688"/>
      <c r="C83" s="691"/>
      <c r="D83" s="113"/>
      <c r="E83" s="51"/>
      <c r="F83" s="51"/>
      <c r="G83" s="51"/>
      <c r="H83" s="115"/>
      <c r="I83" s="63" t="s">
        <v>67</v>
      </c>
      <c r="J83" s="100"/>
      <c r="K83" s="105">
        <v>677000</v>
      </c>
      <c r="L83" s="105">
        <v>677000</v>
      </c>
      <c r="M83" s="105">
        <v>677000</v>
      </c>
      <c r="N83" s="105">
        <v>677000</v>
      </c>
      <c r="O83" s="105">
        <v>677000</v>
      </c>
      <c r="P83" s="105">
        <v>677000</v>
      </c>
      <c r="Q83" s="105">
        <v>677000</v>
      </c>
      <c r="R83" s="105">
        <v>677000</v>
      </c>
      <c r="S83" s="105">
        <v>677000</v>
      </c>
      <c r="T83" s="105">
        <v>677000</v>
      </c>
      <c r="U83" s="94">
        <f t="shared" si="29"/>
        <v>6770000</v>
      </c>
    </row>
    <row r="84" spans="2:24" ht="21.75" customHeight="1" x14ac:dyDescent="0.45">
      <c r="B84" s="688"/>
      <c r="C84" s="691"/>
      <c r="D84" s="113"/>
      <c r="E84" s="51"/>
      <c r="F84" s="51"/>
      <c r="G84" s="51"/>
      <c r="H84" s="62" t="s">
        <v>41</v>
      </c>
      <c r="I84" s="63"/>
      <c r="J84" s="91"/>
      <c r="K84" s="92">
        <f>SUM(K85:K87)</f>
        <v>5977000</v>
      </c>
      <c r="L84" s="92">
        <f t="shared" ref="L84:T84" si="32">SUM(L85:L87)</f>
        <v>5977000</v>
      </c>
      <c r="M84" s="92">
        <f t="shared" si="32"/>
        <v>5977000</v>
      </c>
      <c r="N84" s="92">
        <f t="shared" si="32"/>
        <v>5977000</v>
      </c>
      <c r="O84" s="92">
        <f t="shared" si="32"/>
        <v>5977000</v>
      </c>
      <c r="P84" s="92">
        <f t="shared" si="32"/>
        <v>5977000</v>
      </c>
      <c r="Q84" s="92">
        <f t="shared" si="32"/>
        <v>5977000</v>
      </c>
      <c r="R84" s="92">
        <f t="shared" si="32"/>
        <v>5977000</v>
      </c>
      <c r="S84" s="92">
        <f t="shared" si="32"/>
        <v>5977000</v>
      </c>
      <c r="T84" s="93">
        <f t="shared" si="32"/>
        <v>5977000</v>
      </c>
      <c r="U84" s="94">
        <f t="shared" si="29"/>
        <v>59770000</v>
      </c>
    </row>
    <row r="85" spans="2:24" ht="21.75" customHeight="1" outlineLevel="1" x14ac:dyDescent="0.45">
      <c r="B85" s="688"/>
      <c r="C85" s="691"/>
      <c r="D85" s="113"/>
      <c r="E85" s="51"/>
      <c r="F85" s="51"/>
      <c r="G85" s="51"/>
      <c r="H85" s="57"/>
      <c r="I85" s="109" t="s">
        <v>63</v>
      </c>
      <c r="J85" s="91"/>
      <c r="K85" s="105">
        <v>3838000</v>
      </c>
      <c r="L85" s="105">
        <v>3838000</v>
      </c>
      <c r="M85" s="105">
        <v>3838000</v>
      </c>
      <c r="N85" s="105">
        <v>3838000</v>
      </c>
      <c r="O85" s="105">
        <v>3838000</v>
      </c>
      <c r="P85" s="105">
        <v>3838000</v>
      </c>
      <c r="Q85" s="105">
        <v>3838000</v>
      </c>
      <c r="R85" s="105">
        <v>3838000</v>
      </c>
      <c r="S85" s="105">
        <v>3838000</v>
      </c>
      <c r="T85" s="105">
        <v>3838000</v>
      </c>
      <c r="U85" s="94">
        <f t="shared" si="29"/>
        <v>38380000</v>
      </c>
    </row>
    <row r="86" spans="2:24" ht="21.75" customHeight="1" outlineLevel="1" x14ac:dyDescent="0.45">
      <c r="B86" s="688"/>
      <c r="C86" s="691"/>
      <c r="D86" s="113"/>
      <c r="E86" s="51"/>
      <c r="F86" s="51"/>
      <c r="G86" s="51"/>
      <c r="H86" s="115"/>
      <c r="I86" s="109" t="s">
        <v>65</v>
      </c>
      <c r="J86" s="91"/>
      <c r="K86" s="105">
        <v>469000</v>
      </c>
      <c r="L86" s="105">
        <v>469000</v>
      </c>
      <c r="M86" s="105">
        <v>469000</v>
      </c>
      <c r="N86" s="105">
        <v>469000</v>
      </c>
      <c r="O86" s="105">
        <v>469000</v>
      </c>
      <c r="P86" s="105">
        <v>469000</v>
      </c>
      <c r="Q86" s="105">
        <v>469000</v>
      </c>
      <c r="R86" s="105">
        <v>469000</v>
      </c>
      <c r="S86" s="105">
        <v>469000</v>
      </c>
      <c r="T86" s="105">
        <v>469000</v>
      </c>
      <c r="U86" s="94">
        <f t="shared" si="29"/>
        <v>4690000</v>
      </c>
    </row>
    <row r="87" spans="2:24" ht="21.75" customHeight="1" outlineLevel="1" x14ac:dyDescent="0.45">
      <c r="B87" s="688"/>
      <c r="C87" s="691"/>
      <c r="D87" s="113"/>
      <c r="E87" s="51"/>
      <c r="F87" s="51"/>
      <c r="G87" s="51"/>
      <c r="H87" s="61"/>
      <c r="I87" s="109" t="s">
        <v>66</v>
      </c>
      <c r="J87" s="91"/>
      <c r="K87" s="105">
        <v>1670000</v>
      </c>
      <c r="L87" s="105">
        <v>1670000</v>
      </c>
      <c r="M87" s="105">
        <v>1670000</v>
      </c>
      <c r="N87" s="105">
        <v>1670000</v>
      </c>
      <c r="O87" s="105">
        <v>1670000</v>
      </c>
      <c r="P87" s="105">
        <v>1670000</v>
      </c>
      <c r="Q87" s="105">
        <v>1670000</v>
      </c>
      <c r="R87" s="105">
        <v>1670000</v>
      </c>
      <c r="S87" s="105">
        <v>1670000</v>
      </c>
      <c r="T87" s="106">
        <v>1670000</v>
      </c>
      <c r="U87" s="94">
        <f t="shared" si="29"/>
        <v>16700000</v>
      </c>
    </row>
    <row r="88" spans="2:24" ht="21.75" customHeight="1" x14ac:dyDescent="0.45">
      <c r="B88" s="688"/>
      <c r="C88" s="691"/>
      <c r="D88" s="113"/>
      <c r="E88" s="51"/>
      <c r="F88" s="51"/>
      <c r="G88" s="71"/>
      <c r="H88" s="72" t="s">
        <v>26</v>
      </c>
      <c r="I88" s="63"/>
      <c r="J88" s="73">
        <f t="shared" ref="J88:T88" si="33">SUM(J75,J84)</f>
        <v>0</v>
      </c>
      <c r="K88" s="74">
        <f t="shared" si="33"/>
        <v>209886876</v>
      </c>
      <c r="L88" s="74">
        <f t="shared" si="33"/>
        <v>209942778</v>
      </c>
      <c r="M88" s="74">
        <f t="shared" si="33"/>
        <v>209987790</v>
      </c>
      <c r="N88" s="74">
        <f t="shared" si="33"/>
        <v>210032736</v>
      </c>
      <c r="O88" s="74">
        <f t="shared" si="33"/>
        <v>210065604</v>
      </c>
      <c r="P88" s="74">
        <f t="shared" si="33"/>
        <v>210121044</v>
      </c>
      <c r="Q88" s="74">
        <f t="shared" si="33"/>
        <v>210164406</v>
      </c>
      <c r="R88" s="74">
        <f t="shared" si="33"/>
        <v>210209418</v>
      </c>
      <c r="S88" s="74">
        <f t="shared" si="33"/>
        <v>210242748</v>
      </c>
      <c r="T88" s="75">
        <f t="shared" si="33"/>
        <v>210297726</v>
      </c>
      <c r="U88" s="76">
        <f t="shared" si="29"/>
        <v>2100951126</v>
      </c>
      <c r="V88" s="4" t="s">
        <v>42</v>
      </c>
      <c r="W88" s="4" t="s">
        <v>56</v>
      </c>
      <c r="X88" s="4" t="str">
        <f>V88&amp;W88</f>
        <v>下水-3条【精算】</v>
      </c>
    </row>
    <row r="89" spans="2:24" ht="21.75" customHeight="1" x14ac:dyDescent="0.45">
      <c r="B89" s="688"/>
      <c r="C89" s="691"/>
      <c r="D89" s="50"/>
      <c r="E89" s="51"/>
      <c r="F89" s="51"/>
      <c r="G89" s="77" t="s">
        <v>43</v>
      </c>
      <c r="H89" s="62" t="s">
        <v>44</v>
      </c>
      <c r="I89" s="63"/>
      <c r="J89" s="104"/>
      <c r="K89" s="105">
        <f>SUM(K90:K97)</f>
        <v>3817000</v>
      </c>
      <c r="L89" s="105">
        <f t="shared" ref="L89:T89" si="34">SUM(L90:L97)</f>
        <v>3730000</v>
      </c>
      <c r="M89" s="105">
        <f t="shared" si="34"/>
        <v>3817000</v>
      </c>
      <c r="N89" s="105">
        <f t="shared" si="34"/>
        <v>3948000</v>
      </c>
      <c r="O89" s="105">
        <f t="shared" si="34"/>
        <v>3817000</v>
      </c>
      <c r="P89" s="105">
        <f t="shared" si="34"/>
        <v>3730000</v>
      </c>
      <c r="Q89" s="105">
        <f t="shared" si="34"/>
        <v>3817000</v>
      </c>
      <c r="R89" s="105">
        <f t="shared" si="34"/>
        <v>3730000</v>
      </c>
      <c r="S89" s="105">
        <f t="shared" si="34"/>
        <v>4035000</v>
      </c>
      <c r="T89" s="105">
        <f t="shared" si="34"/>
        <v>3730000</v>
      </c>
      <c r="U89" s="94">
        <f t="shared" si="29"/>
        <v>38171000</v>
      </c>
    </row>
    <row r="90" spans="2:24" ht="21.75" customHeight="1" outlineLevel="1" x14ac:dyDescent="0.45">
      <c r="B90" s="688"/>
      <c r="C90" s="691"/>
      <c r="D90" s="113"/>
      <c r="E90" s="51"/>
      <c r="F90" s="51"/>
      <c r="G90" s="51"/>
      <c r="H90" s="57"/>
      <c r="I90" s="109" t="s">
        <v>43</v>
      </c>
      <c r="J90" s="91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94">
        <f t="shared" si="29"/>
        <v>0</v>
      </c>
    </row>
    <row r="91" spans="2:24" ht="21.75" customHeight="1" outlineLevel="1" x14ac:dyDescent="0.45">
      <c r="B91" s="688"/>
      <c r="C91" s="691"/>
      <c r="D91" s="113"/>
      <c r="E91" s="51"/>
      <c r="F91" s="51"/>
      <c r="G91" s="51"/>
      <c r="H91" s="57"/>
      <c r="I91" s="109" t="s">
        <v>61</v>
      </c>
      <c r="J91" s="91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94">
        <f t="shared" si="29"/>
        <v>0</v>
      </c>
    </row>
    <row r="92" spans="2:24" ht="21.75" customHeight="1" outlineLevel="1" x14ac:dyDescent="0.45">
      <c r="B92" s="688"/>
      <c r="C92" s="691"/>
      <c r="D92" s="113"/>
      <c r="E92" s="51"/>
      <c r="F92" s="51"/>
      <c r="G92" s="51"/>
      <c r="H92" s="57"/>
      <c r="I92" s="109" t="s">
        <v>62</v>
      </c>
      <c r="J92" s="91"/>
      <c r="K92" s="116">
        <v>25000</v>
      </c>
      <c r="L92" s="116">
        <v>25000</v>
      </c>
      <c r="M92" s="116">
        <v>25000</v>
      </c>
      <c r="N92" s="116">
        <v>25000</v>
      </c>
      <c r="O92" s="116">
        <v>25000</v>
      </c>
      <c r="P92" s="116">
        <v>25000</v>
      </c>
      <c r="Q92" s="116">
        <v>25000</v>
      </c>
      <c r="R92" s="116">
        <v>25000</v>
      </c>
      <c r="S92" s="116">
        <v>25000</v>
      </c>
      <c r="T92" s="116">
        <v>25000</v>
      </c>
      <c r="U92" s="94">
        <f t="shared" si="29"/>
        <v>250000</v>
      </c>
    </row>
    <row r="93" spans="2:24" ht="21.75" customHeight="1" outlineLevel="1" x14ac:dyDescent="0.45">
      <c r="B93" s="688"/>
      <c r="C93" s="691"/>
      <c r="D93" s="113"/>
      <c r="E93" s="51"/>
      <c r="F93" s="51"/>
      <c r="G93" s="51"/>
      <c r="H93" s="57"/>
      <c r="I93" s="109" t="s">
        <v>63</v>
      </c>
      <c r="J93" s="91"/>
      <c r="K93" s="116">
        <v>1080000</v>
      </c>
      <c r="L93" s="116">
        <v>1080000</v>
      </c>
      <c r="M93" s="116">
        <v>1080000</v>
      </c>
      <c r="N93" s="116">
        <v>1080000</v>
      </c>
      <c r="O93" s="116">
        <v>1080000</v>
      </c>
      <c r="P93" s="116">
        <v>1080000</v>
      </c>
      <c r="Q93" s="116">
        <v>1080000</v>
      </c>
      <c r="R93" s="116">
        <v>1080000</v>
      </c>
      <c r="S93" s="116">
        <v>1080000</v>
      </c>
      <c r="T93" s="116">
        <v>1080000</v>
      </c>
      <c r="U93" s="94">
        <f t="shared" si="29"/>
        <v>10800000</v>
      </c>
    </row>
    <row r="94" spans="2:24" ht="21.75" customHeight="1" outlineLevel="1" x14ac:dyDescent="0.45">
      <c r="B94" s="688"/>
      <c r="C94" s="691"/>
      <c r="D94" s="113"/>
      <c r="E94" s="51"/>
      <c r="F94" s="51"/>
      <c r="G94" s="51"/>
      <c r="H94" s="57"/>
      <c r="I94" s="109" t="s">
        <v>64</v>
      </c>
      <c r="J94" s="91"/>
      <c r="K94" s="116">
        <v>1412000</v>
      </c>
      <c r="L94" s="116">
        <v>1412000</v>
      </c>
      <c r="M94" s="116">
        <v>1412000</v>
      </c>
      <c r="N94" s="116">
        <v>1412000</v>
      </c>
      <c r="O94" s="116">
        <v>1412000</v>
      </c>
      <c r="P94" s="116">
        <v>1412000</v>
      </c>
      <c r="Q94" s="116">
        <v>1412000</v>
      </c>
      <c r="R94" s="116">
        <v>1412000</v>
      </c>
      <c r="S94" s="116">
        <v>1412000</v>
      </c>
      <c r="T94" s="116">
        <v>1412000</v>
      </c>
      <c r="U94" s="94">
        <f t="shared" si="29"/>
        <v>14120000</v>
      </c>
    </row>
    <row r="95" spans="2:24" ht="21.75" customHeight="1" outlineLevel="1" x14ac:dyDescent="0.45">
      <c r="B95" s="688"/>
      <c r="C95" s="691"/>
      <c r="D95" s="113"/>
      <c r="E95" s="51"/>
      <c r="F95" s="51"/>
      <c r="G95" s="51"/>
      <c r="H95" s="57"/>
      <c r="I95" s="109" t="s">
        <v>65</v>
      </c>
      <c r="J95" s="91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94">
        <f t="shared" si="29"/>
        <v>0</v>
      </c>
    </row>
    <row r="96" spans="2:24" ht="21.75" customHeight="1" outlineLevel="1" x14ac:dyDescent="0.45">
      <c r="B96" s="688"/>
      <c r="C96" s="691"/>
      <c r="D96" s="113"/>
      <c r="E96" s="51"/>
      <c r="F96" s="51"/>
      <c r="G96" s="51"/>
      <c r="H96" s="57"/>
      <c r="I96" s="109" t="s">
        <v>66</v>
      </c>
      <c r="J96" s="91"/>
      <c r="K96" s="116">
        <v>1287000</v>
      </c>
      <c r="L96" s="116">
        <v>1200000</v>
      </c>
      <c r="M96" s="116">
        <v>1287000</v>
      </c>
      <c r="N96" s="116">
        <v>1418000</v>
      </c>
      <c r="O96" s="116">
        <v>1287000</v>
      </c>
      <c r="P96" s="116">
        <v>1200000</v>
      </c>
      <c r="Q96" s="116">
        <v>1287000</v>
      </c>
      <c r="R96" s="116">
        <v>1200000</v>
      </c>
      <c r="S96" s="116">
        <v>1505000</v>
      </c>
      <c r="T96" s="116">
        <v>1200000</v>
      </c>
      <c r="U96" s="94">
        <f t="shared" si="29"/>
        <v>12871000</v>
      </c>
    </row>
    <row r="97" spans="2:24" ht="21.75" customHeight="1" outlineLevel="1" x14ac:dyDescent="0.45">
      <c r="B97" s="688"/>
      <c r="C97" s="691"/>
      <c r="D97" s="50"/>
      <c r="E97" s="51"/>
      <c r="F97" s="51"/>
      <c r="G97" s="51"/>
      <c r="H97" s="61"/>
      <c r="I97" s="109" t="s">
        <v>67</v>
      </c>
      <c r="J97" s="91"/>
      <c r="K97" s="116">
        <v>13000</v>
      </c>
      <c r="L97" s="116">
        <v>13000</v>
      </c>
      <c r="M97" s="116">
        <v>13000</v>
      </c>
      <c r="N97" s="116">
        <v>13000</v>
      </c>
      <c r="O97" s="116">
        <v>13000</v>
      </c>
      <c r="P97" s="116">
        <v>13000</v>
      </c>
      <c r="Q97" s="116">
        <v>13000</v>
      </c>
      <c r="R97" s="116">
        <v>13000</v>
      </c>
      <c r="S97" s="116">
        <v>13000</v>
      </c>
      <c r="T97" s="116">
        <v>13000</v>
      </c>
      <c r="U97" s="94">
        <f t="shared" si="29"/>
        <v>130000</v>
      </c>
    </row>
    <row r="98" spans="2:24" ht="21.75" customHeight="1" x14ac:dyDescent="0.45">
      <c r="B98" s="688"/>
      <c r="C98" s="691"/>
      <c r="D98" s="50"/>
      <c r="E98" s="51"/>
      <c r="F98" s="51"/>
      <c r="G98" s="51"/>
      <c r="H98" s="72" t="s">
        <v>46</v>
      </c>
      <c r="I98" s="63"/>
      <c r="J98" s="117"/>
      <c r="K98" s="118"/>
      <c r="L98" s="118"/>
      <c r="M98" s="118"/>
      <c r="N98" s="118"/>
      <c r="O98" s="118"/>
      <c r="P98" s="118"/>
      <c r="Q98" s="118"/>
      <c r="R98" s="118"/>
      <c r="S98" s="118"/>
      <c r="T98" s="119"/>
      <c r="U98" s="120"/>
    </row>
    <row r="99" spans="2:24" ht="21.75" customHeight="1" x14ac:dyDescent="0.45">
      <c r="B99" s="688"/>
      <c r="C99" s="691"/>
      <c r="D99" s="50"/>
      <c r="E99" s="51"/>
      <c r="F99" s="51"/>
      <c r="G99" s="71"/>
      <c r="H99" s="72" t="s">
        <v>26</v>
      </c>
      <c r="I99" s="63"/>
      <c r="J99" s="73">
        <f t="shared" ref="J99" si="35">SUM(J89,J98)</f>
        <v>0</v>
      </c>
      <c r="K99" s="74">
        <f>SUM(K89,K98)</f>
        <v>3817000</v>
      </c>
      <c r="L99" s="74">
        <f t="shared" ref="L99:T99" si="36">SUM(L89,L98)</f>
        <v>3730000</v>
      </c>
      <c r="M99" s="74">
        <f t="shared" si="36"/>
        <v>3817000</v>
      </c>
      <c r="N99" s="74">
        <f t="shared" si="36"/>
        <v>3948000</v>
      </c>
      <c r="O99" s="74">
        <f t="shared" si="36"/>
        <v>3817000</v>
      </c>
      <c r="P99" s="74">
        <f t="shared" si="36"/>
        <v>3730000</v>
      </c>
      <c r="Q99" s="74">
        <f t="shared" si="36"/>
        <v>3817000</v>
      </c>
      <c r="R99" s="74">
        <f t="shared" si="36"/>
        <v>3730000</v>
      </c>
      <c r="S99" s="74">
        <f t="shared" si="36"/>
        <v>4035000</v>
      </c>
      <c r="T99" s="75">
        <f t="shared" si="36"/>
        <v>3730000</v>
      </c>
      <c r="U99" s="76">
        <f t="shared" si="29"/>
        <v>38171000</v>
      </c>
      <c r="V99" s="4" t="s">
        <v>48</v>
      </c>
      <c r="W99" s="4" t="s">
        <v>56</v>
      </c>
      <c r="X99" s="4" t="str">
        <f>V99&amp;W99</f>
        <v>上水-3条【精算】</v>
      </c>
    </row>
    <row r="100" spans="2:24" ht="21.75" customHeight="1" x14ac:dyDescent="0.45">
      <c r="B100" s="688"/>
      <c r="C100" s="691"/>
      <c r="D100" s="50"/>
      <c r="E100" s="51"/>
      <c r="F100" s="51"/>
      <c r="G100" s="77" t="s">
        <v>49</v>
      </c>
      <c r="H100" s="62" t="s">
        <v>50</v>
      </c>
      <c r="I100" s="63"/>
      <c r="J100" s="104"/>
      <c r="K100" s="105">
        <f>SUM(K101:K107)</f>
        <v>1608000</v>
      </c>
      <c r="L100" s="105">
        <f t="shared" ref="L100:T100" si="37">SUM(L101:L107)</f>
        <v>1608000</v>
      </c>
      <c r="M100" s="105">
        <f t="shared" si="37"/>
        <v>1608000</v>
      </c>
      <c r="N100" s="105">
        <f t="shared" si="37"/>
        <v>1608000</v>
      </c>
      <c r="O100" s="105">
        <f t="shared" si="37"/>
        <v>1608000</v>
      </c>
      <c r="P100" s="105">
        <f t="shared" si="37"/>
        <v>1608000</v>
      </c>
      <c r="Q100" s="105">
        <f t="shared" si="37"/>
        <v>1608000</v>
      </c>
      <c r="R100" s="105">
        <f t="shared" si="37"/>
        <v>1608000</v>
      </c>
      <c r="S100" s="105">
        <f t="shared" si="37"/>
        <v>1608000</v>
      </c>
      <c r="T100" s="105">
        <f t="shared" si="37"/>
        <v>1608000</v>
      </c>
      <c r="U100" s="94">
        <f t="shared" si="29"/>
        <v>16080000</v>
      </c>
    </row>
    <row r="101" spans="2:24" ht="21.75" customHeight="1" outlineLevel="1" x14ac:dyDescent="0.45">
      <c r="B101" s="688"/>
      <c r="C101" s="691"/>
      <c r="D101" s="113"/>
      <c r="E101" s="51"/>
      <c r="F101" s="51"/>
      <c r="G101" s="51"/>
      <c r="H101" s="57"/>
      <c r="I101" s="109" t="s">
        <v>43</v>
      </c>
      <c r="J101" s="91"/>
      <c r="K101" s="116">
        <v>48000</v>
      </c>
      <c r="L101" s="116">
        <v>48000</v>
      </c>
      <c r="M101" s="116">
        <v>48000</v>
      </c>
      <c r="N101" s="116">
        <v>48000</v>
      </c>
      <c r="O101" s="116">
        <v>48000</v>
      </c>
      <c r="P101" s="116">
        <v>48000</v>
      </c>
      <c r="Q101" s="116">
        <v>48000</v>
      </c>
      <c r="R101" s="116">
        <v>48000</v>
      </c>
      <c r="S101" s="116">
        <v>48000</v>
      </c>
      <c r="T101" s="116">
        <v>48000</v>
      </c>
      <c r="U101" s="94">
        <f t="shared" si="29"/>
        <v>480000</v>
      </c>
    </row>
    <row r="102" spans="2:24" ht="21.75" customHeight="1" outlineLevel="1" x14ac:dyDescent="0.45">
      <c r="B102" s="688"/>
      <c r="C102" s="691"/>
      <c r="D102" s="113"/>
      <c r="E102" s="51"/>
      <c r="F102" s="51"/>
      <c r="G102" s="51"/>
      <c r="H102" s="57"/>
      <c r="I102" s="109" t="s">
        <v>61</v>
      </c>
      <c r="J102" s="91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94">
        <f t="shared" si="29"/>
        <v>0</v>
      </c>
    </row>
    <row r="103" spans="2:24" ht="21.75" customHeight="1" outlineLevel="1" x14ac:dyDescent="0.45">
      <c r="B103" s="688"/>
      <c r="C103" s="691"/>
      <c r="D103" s="113"/>
      <c r="E103" s="51"/>
      <c r="F103" s="51"/>
      <c r="G103" s="51"/>
      <c r="H103" s="57"/>
      <c r="I103" s="109" t="s">
        <v>62</v>
      </c>
      <c r="J103" s="91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94">
        <f t="shared" si="29"/>
        <v>0</v>
      </c>
    </row>
    <row r="104" spans="2:24" ht="21.75" customHeight="1" outlineLevel="1" x14ac:dyDescent="0.45">
      <c r="B104" s="688"/>
      <c r="C104" s="691"/>
      <c r="D104" s="113"/>
      <c r="E104" s="51"/>
      <c r="F104" s="51"/>
      <c r="G104" s="51"/>
      <c r="H104" s="57"/>
      <c r="I104" s="109" t="s">
        <v>63</v>
      </c>
      <c r="J104" s="91"/>
      <c r="K104" s="116">
        <v>1560000</v>
      </c>
      <c r="L104" s="116">
        <v>1560000</v>
      </c>
      <c r="M104" s="116">
        <v>1560000</v>
      </c>
      <c r="N104" s="116">
        <v>1560000</v>
      </c>
      <c r="O104" s="116">
        <v>1560000</v>
      </c>
      <c r="P104" s="116">
        <v>1560000</v>
      </c>
      <c r="Q104" s="116">
        <v>1560000</v>
      </c>
      <c r="R104" s="116">
        <v>1560000</v>
      </c>
      <c r="S104" s="116">
        <v>1560000</v>
      </c>
      <c r="T104" s="116">
        <v>1560000</v>
      </c>
      <c r="U104" s="94">
        <f t="shared" si="29"/>
        <v>15600000</v>
      </c>
    </row>
    <row r="105" spans="2:24" ht="21.75" customHeight="1" outlineLevel="1" x14ac:dyDescent="0.45">
      <c r="B105" s="688"/>
      <c r="C105" s="691"/>
      <c r="D105" s="113"/>
      <c r="E105" s="51"/>
      <c r="F105" s="51"/>
      <c r="G105" s="51"/>
      <c r="H105" s="57"/>
      <c r="I105" s="109" t="s">
        <v>64</v>
      </c>
      <c r="J105" s="91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94">
        <f t="shared" si="29"/>
        <v>0</v>
      </c>
    </row>
    <row r="106" spans="2:24" ht="21.75" customHeight="1" outlineLevel="1" x14ac:dyDescent="0.45">
      <c r="B106" s="688"/>
      <c r="C106" s="691"/>
      <c r="D106" s="113"/>
      <c r="E106" s="51"/>
      <c r="F106" s="51"/>
      <c r="G106" s="51"/>
      <c r="H106" s="57"/>
      <c r="I106" s="109" t="s">
        <v>65</v>
      </c>
      <c r="J106" s="91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94">
        <f t="shared" si="29"/>
        <v>0</v>
      </c>
    </row>
    <row r="107" spans="2:24" ht="21.75" customHeight="1" outlineLevel="1" x14ac:dyDescent="0.45">
      <c r="B107" s="688"/>
      <c r="C107" s="691"/>
      <c r="D107" s="113"/>
      <c r="E107" s="51"/>
      <c r="F107" s="51"/>
      <c r="G107" s="51"/>
      <c r="H107" s="61"/>
      <c r="I107" s="109" t="s">
        <v>66</v>
      </c>
      <c r="J107" s="91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94">
        <f t="shared" si="29"/>
        <v>0</v>
      </c>
    </row>
    <row r="108" spans="2:24" ht="21.75" customHeight="1" x14ac:dyDescent="0.45">
      <c r="B108" s="688"/>
      <c r="C108" s="691"/>
      <c r="D108" s="50"/>
      <c r="E108" s="51"/>
      <c r="F108" s="51"/>
      <c r="G108" s="51"/>
      <c r="H108" s="72" t="s">
        <v>51</v>
      </c>
      <c r="I108" s="63"/>
      <c r="J108" s="117"/>
      <c r="K108" s="118"/>
      <c r="L108" s="118"/>
      <c r="M108" s="118"/>
      <c r="N108" s="118"/>
      <c r="O108" s="118"/>
      <c r="P108" s="118"/>
      <c r="Q108" s="118"/>
      <c r="R108" s="118"/>
      <c r="S108" s="118"/>
      <c r="T108" s="119"/>
      <c r="U108" s="120"/>
    </row>
    <row r="109" spans="2:24" ht="21.75" customHeight="1" x14ac:dyDescent="0.45">
      <c r="B109" s="688"/>
      <c r="C109" s="691"/>
      <c r="D109" s="50"/>
      <c r="E109" s="51"/>
      <c r="F109" s="51"/>
      <c r="G109" s="71"/>
      <c r="H109" s="72" t="s">
        <v>26</v>
      </c>
      <c r="I109" s="63"/>
      <c r="J109" s="73">
        <f t="shared" ref="J109" si="38">SUM(J100,J108)</f>
        <v>0</v>
      </c>
      <c r="K109" s="74">
        <f>SUM(K100,K108)</f>
        <v>1608000</v>
      </c>
      <c r="L109" s="74">
        <f t="shared" ref="L109:T109" si="39">SUM(L100,L108)</f>
        <v>1608000</v>
      </c>
      <c r="M109" s="74">
        <f t="shared" si="39"/>
        <v>1608000</v>
      </c>
      <c r="N109" s="74">
        <f t="shared" si="39"/>
        <v>1608000</v>
      </c>
      <c r="O109" s="74">
        <f t="shared" si="39"/>
        <v>1608000</v>
      </c>
      <c r="P109" s="74">
        <f t="shared" si="39"/>
        <v>1608000</v>
      </c>
      <c r="Q109" s="74">
        <f t="shared" si="39"/>
        <v>1608000</v>
      </c>
      <c r="R109" s="74">
        <f t="shared" si="39"/>
        <v>1608000</v>
      </c>
      <c r="S109" s="74">
        <f t="shared" si="39"/>
        <v>1608000</v>
      </c>
      <c r="T109" s="75">
        <f t="shared" si="39"/>
        <v>1608000</v>
      </c>
      <c r="U109" s="76">
        <f t="shared" si="29"/>
        <v>16080000</v>
      </c>
      <c r="V109" s="4" t="s">
        <v>52</v>
      </c>
      <c r="W109" s="4" t="s">
        <v>56</v>
      </c>
      <c r="X109" s="4" t="str">
        <f>V109&amp;W109</f>
        <v>工水-3条【精算】</v>
      </c>
    </row>
    <row r="110" spans="2:24" ht="21.75" customHeight="1" x14ac:dyDescent="0.45">
      <c r="B110" s="688"/>
      <c r="C110" s="691"/>
      <c r="D110" s="50"/>
      <c r="E110" s="71"/>
      <c r="F110" s="71"/>
      <c r="G110" s="88" t="s">
        <v>18</v>
      </c>
      <c r="H110" s="89"/>
      <c r="I110" s="90"/>
      <c r="J110" s="73">
        <f t="shared" ref="J110:T110" si="40">SUM(J88,J99,J109)</f>
        <v>0</v>
      </c>
      <c r="K110" s="74">
        <f t="shared" si="40"/>
        <v>215311876</v>
      </c>
      <c r="L110" s="74">
        <f t="shared" si="40"/>
        <v>215280778</v>
      </c>
      <c r="M110" s="74">
        <f t="shared" si="40"/>
        <v>215412790</v>
      </c>
      <c r="N110" s="74">
        <f t="shared" si="40"/>
        <v>215588736</v>
      </c>
      <c r="O110" s="74">
        <f t="shared" si="40"/>
        <v>215490604</v>
      </c>
      <c r="P110" s="74">
        <f t="shared" si="40"/>
        <v>215459044</v>
      </c>
      <c r="Q110" s="74">
        <f t="shared" si="40"/>
        <v>215589406</v>
      </c>
      <c r="R110" s="74">
        <f t="shared" si="40"/>
        <v>215547418</v>
      </c>
      <c r="S110" s="74">
        <f t="shared" si="40"/>
        <v>215885748</v>
      </c>
      <c r="T110" s="75">
        <f t="shared" si="40"/>
        <v>215635726</v>
      </c>
      <c r="U110" s="76">
        <f t="shared" si="29"/>
        <v>2155202126</v>
      </c>
    </row>
    <row r="111" spans="2:24" ht="21.75" customHeight="1" thickBot="1" x14ac:dyDescent="0.5">
      <c r="B111" s="688"/>
      <c r="C111" s="691"/>
      <c r="D111" s="121"/>
      <c r="E111" s="122" t="s">
        <v>30</v>
      </c>
      <c r="F111" s="123"/>
      <c r="G111" s="123"/>
      <c r="H111" s="124"/>
      <c r="I111" s="125"/>
      <c r="J111" s="126">
        <f t="shared" ref="J111:T111" si="41">SUM(J44,J72,J74,J110)</f>
        <v>0</v>
      </c>
      <c r="K111" s="127">
        <f t="shared" si="41"/>
        <v>507232620</v>
      </c>
      <c r="L111" s="127">
        <f t="shared" si="41"/>
        <v>503129620</v>
      </c>
      <c r="M111" s="127">
        <f t="shared" si="41"/>
        <v>508897220</v>
      </c>
      <c r="N111" s="127">
        <f t="shared" si="41"/>
        <v>500985620</v>
      </c>
      <c r="O111" s="127">
        <f t="shared" si="41"/>
        <v>507191620</v>
      </c>
      <c r="P111" s="127">
        <f t="shared" si="41"/>
        <v>508628220</v>
      </c>
      <c r="Q111" s="127">
        <f t="shared" si="41"/>
        <v>510889620</v>
      </c>
      <c r="R111" s="127">
        <f t="shared" si="41"/>
        <v>505276620</v>
      </c>
      <c r="S111" s="127">
        <f t="shared" si="41"/>
        <v>514158220</v>
      </c>
      <c r="T111" s="128">
        <f t="shared" si="41"/>
        <v>502270620</v>
      </c>
      <c r="U111" s="129">
        <f t="shared" si="29"/>
        <v>5068660000</v>
      </c>
    </row>
    <row r="112" spans="2:24" ht="21.75" customHeight="1" x14ac:dyDescent="0.45">
      <c r="B112" s="688"/>
      <c r="C112" s="691"/>
      <c r="D112" s="130" t="s">
        <v>68</v>
      </c>
      <c r="E112" s="131" t="s">
        <v>69</v>
      </c>
      <c r="F112" s="131" t="s">
        <v>23</v>
      </c>
      <c r="G112" s="131" t="s">
        <v>34</v>
      </c>
      <c r="H112" s="132" t="s">
        <v>70</v>
      </c>
      <c r="I112" s="133"/>
      <c r="J112" s="21" t="s">
        <v>45</v>
      </c>
      <c r="K112" s="22">
        <v>0</v>
      </c>
      <c r="L112" s="22">
        <v>0</v>
      </c>
      <c r="M112" s="22">
        <v>0</v>
      </c>
      <c r="N112" s="22">
        <v>0</v>
      </c>
      <c r="O112" s="22">
        <v>9900000</v>
      </c>
      <c r="P112" s="22">
        <v>0</v>
      </c>
      <c r="Q112" s="22">
        <v>0</v>
      </c>
      <c r="R112" s="22">
        <v>0</v>
      </c>
      <c r="S112" s="22">
        <v>0</v>
      </c>
      <c r="T112" s="23">
        <v>9900000</v>
      </c>
      <c r="U112" s="24">
        <f t="shared" si="29"/>
        <v>19800000</v>
      </c>
      <c r="V112" s="4" t="s">
        <v>71</v>
      </c>
      <c r="X112" s="4" t="str">
        <f t="shared" ref="X112:X117" si="42">V112&amp;W112</f>
        <v>下水-4条</v>
      </c>
    </row>
    <row r="113" spans="2:24" ht="21.75" customHeight="1" x14ac:dyDescent="0.45">
      <c r="B113" s="688"/>
      <c r="C113" s="691"/>
      <c r="D113" s="134" t="s">
        <v>72</v>
      </c>
      <c r="E113" s="135"/>
      <c r="F113" s="135"/>
      <c r="G113" s="136"/>
      <c r="H113" s="137" t="s">
        <v>73</v>
      </c>
      <c r="I113" s="138"/>
      <c r="J113" s="34" t="s">
        <v>45</v>
      </c>
      <c r="K113" s="35">
        <v>8000000</v>
      </c>
      <c r="L113" s="35">
        <v>8000000</v>
      </c>
      <c r="M113" s="35">
        <v>14000000</v>
      </c>
      <c r="N113" s="35">
        <v>8000000</v>
      </c>
      <c r="O113" s="35">
        <v>18000000</v>
      </c>
      <c r="P113" s="35">
        <v>8000000</v>
      </c>
      <c r="Q113" s="35">
        <v>8000000</v>
      </c>
      <c r="R113" s="35">
        <v>14000000</v>
      </c>
      <c r="S113" s="35">
        <v>8000000</v>
      </c>
      <c r="T113" s="36">
        <v>18000000</v>
      </c>
      <c r="U113" s="37">
        <f t="shared" si="29"/>
        <v>112000000</v>
      </c>
      <c r="V113" s="4" t="s">
        <v>71</v>
      </c>
      <c r="X113" s="4" t="str">
        <f t="shared" si="42"/>
        <v>下水-4条</v>
      </c>
    </row>
    <row r="114" spans="2:24" ht="21.75" customHeight="1" x14ac:dyDescent="0.45">
      <c r="B114" s="688"/>
      <c r="C114" s="691"/>
      <c r="D114" s="134"/>
      <c r="E114" s="135"/>
      <c r="F114" s="135"/>
      <c r="G114" s="139" t="s">
        <v>43</v>
      </c>
      <c r="H114" s="140" t="s">
        <v>74</v>
      </c>
      <c r="I114" s="141"/>
      <c r="J114" s="78" t="s">
        <v>45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142">
        <v>0</v>
      </c>
      <c r="U114" s="67">
        <f t="shared" si="29"/>
        <v>0</v>
      </c>
      <c r="V114" s="4" t="s">
        <v>75</v>
      </c>
      <c r="X114" s="4" t="str">
        <f t="shared" si="42"/>
        <v>上水-4条</v>
      </c>
    </row>
    <row r="115" spans="2:24" ht="21.75" customHeight="1" x14ac:dyDescent="0.45">
      <c r="B115" s="688"/>
      <c r="C115" s="691"/>
      <c r="D115" s="134"/>
      <c r="E115" s="135"/>
      <c r="F115" s="135"/>
      <c r="G115" s="136"/>
      <c r="H115" s="140" t="s">
        <v>73</v>
      </c>
      <c r="I115" s="141"/>
      <c r="J115" s="78" t="s">
        <v>45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142">
        <v>0</v>
      </c>
      <c r="U115" s="67">
        <f t="shared" si="29"/>
        <v>0</v>
      </c>
      <c r="V115" s="4" t="s">
        <v>75</v>
      </c>
      <c r="X115" s="4" t="str">
        <f t="shared" si="42"/>
        <v>上水-4条</v>
      </c>
    </row>
    <row r="116" spans="2:24" ht="21.75" customHeight="1" x14ac:dyDescent="0.45">
      <c r="B116" s="688"/>
      <c r="C116" s="691"/>
      <c r="D116" s="134"/>
      <c r="E116" s="135"/>
      <c r="F116" s="135"/>
      <c r="G116" s="139" t="s">
        <v>49</v>
      </c>
      <c r="H116" s="140" t="s">
        <v>76</v>
      </c>
      <c r="I116" s="141"/>
      <c r="J116" s="78" t="s">
        <v>45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142">
        <v>0</v>
      </c>
      <c r="U116" s="67">
        <f t="shared" si="29"/>
        <v>0</v>
      </c>
      <c r="V116" s="4" t="s">
        <v>77</v>
      </c>
      <c r="X116" s="4" t="str">
        <f t="shared" si="42"/>
        <v>工水-4条</v>
      </c>
    </row>
    <row r="117" spans="2:24" ht="21.75" customHeight="1" x14ac:dyDescent="0.45">
      <c r="B117" s="688"/>
      <c r="C117" s="691"/>
      <c r="D117" s="134"/>
      <c r="E117" s="135"/>
      <c r="F117" s="135"/>
      <c r="G117" s="136"/>
      <c r="H117" s="140" t="s">
        <v>73</v>
      </c>
      <c r="I117" s="141"/>
      <c r="J117" s="78" t="s">
        <v>45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142">
        <v>0</v>
      </c>
      <c r="U117" s="67">
        <f t="shared" si="29"/>
        <v>0</v>
      </c>
      <c r="V117" s="4" t="s">
        <v>77</v>
      </c>
      <c r="X117" s="4" t="str">
        <f t="shared" si="42"/>
        <v>工水-4条</v>
      </c>
    </row>
    <row r="118" spans="2:24" ht="21.75" customHeight="1" x14ac:dyDescent="0.45">
      <c r="B118" s="688"/>
      <c r="C118" s="691"/>
      <c r="D118" s="134"/>
      <c r="E118" s="136"/>
      <c r="F118" s="136"/>
      <c r="G118" s="143" t="s">
        <v>18</v>
      </c>
      <c r="H118" s="144"/>
      <c r="I118" s="141"/>
      <c r="J118" s="145">
        <f>SUM(J112:J117)</f>
        <v>0</v>
      </c>
      <c r="K118" s="146">
        <f t="shared" ref="K118:T118" si="43">SUM(K112:K117)</f>
        <v>8000000</v>
      </c>
      <c r="L118" s="146">
        <f t="shared" si="43"/>
        <v>8000000</v>
      </c>
      <c r="M118" s="146">
        <f t="shared" si="43"/>
        <v>14000000</v>
      </c>
      <c r="N118" s="146">
        <f t="shared" si="43"/>
        <v>8000000</v>
      </c>
      <c r="O118" s="146">
        <f t="shared" si="43"/>
        <v>27900000</v>
      </c>
      <c r="P118" s="146">
        <f t="shared" si="43"/>
        <v>8000000</v>
      </c>
      <c r="Q118" s="146">
        <f t="shared" si="43"/>
        <v>8000000</v>
      </c>
      <c r="R118" s="146">
        <f t="shared" si="43"/>
        <v>14000000</v>
      </c>
      <c r="S118" s="146">
        <f t="shared" si="43"/>
        <v>8000000</v>
      </c>
      <c r="T118" s="147">
        <f t="shared" si="43"/>
        <v>27900000</v>
      </c>
      <c r="U118" s="148">
        <f t="shared" si="29"/>
        <v>131800000</v>
      </c>
    </row>
    <row r="119" spans="2:24" ht="21.75" customHeight="1" x14ac:dyDescent="0.45">
      <c r="B119" s="688"/>
      <c r="C119" s="691"/>
      <c r="D119" s="134"/>
      <c r="E119" s="139" t="s">
        <v>78</v>
      </c>
      <c r="F119" s="139" t="s">
        <v>23</v>
      </c>
      <c r="G119" s="139" t="s">
        <v>34</v>
      </c>
      <c r="H119" s="140" t="s">
        <v>79</v>
      </c>
      <c r="I119" s="141"/>
      <c r="J119" s="78" t="s">
        <v>45</v>
      </c>
      <c r="K119" s="69">
        <v>79200000</v>
      </c>
      <c r="L119" s="69">
        <v>0</v>
      </c>
      <c r="M119" s="69">
        <v>0</v>
      </c>
      <c r="N119" s="69">
        <v>16830000</v>
      </c>
      <c r="O119" s="69">
        <v>33660000</v>
      </c>
      <c r="P119" s="69">
        <v>14850000</v>
      </c>
      <c r="Q119" s="69">
        <v>54450000</v>
      </c>
      <c r="R119" s="69">
        <v>0</v>
      </c>
      <c r="S119" s="69">
        <v>39600000</v>
      </c>
      <c r="T119" s="142">
        <v>0</v>
      </c>
      <c r="U119" s="67">
        <f t="shared" si="29"/>
        <v>238590000</v>
      </c>
      <c r="V119" s="4" t="s">
        <v>71</v>
      </c>
      <c r="X119" s="4" t="str">
        <f t="shared" ref="X119:X120" si="44">V119&amp;W119</f>
        <v>下水-4条</v>
      </c>
    </row>
    <row r="120" spans="2:24" ht="21.75" customHeight="1" x14ac:dyDescent="0.45">
      <c r="B120" s="688"/>
      <c r="C120" s="691"/>
      <c r="D120" s="134"/>
      <c r="E120" s="135"/>
      <c r="F120" s="135"/>
      <c r="G120" s="135"/>
      <c r="H120" s="140" t="s">
        <v>80</v>
      </c>
      <c r="I120" s="141"/>
      <c r="J120" s="78" t="s">
        <v>45</v>
      </c>
      <c r="K120" s="69">
        <v>30000000</v>
      </c>
      <c r="L120" s="69">
        <v>0</v>
      </c>
      <c r="M120" s="69">
        <v>0</v>
      </c>
      <c r="N120" s="69">
        <v>0</v>
      </c>
      <c r="O120" s="69">
        <v>0</v>
      </c>
      <c r="P120" s="69">
        <v>48000000</v>
      </c>
      <c r="Q120" s="69">
        <v>0</v>
      </c>
      <c r="R120" s="69">
        <v>0</v>
      </c>
      <c r="S120" s="69">
        <v>0</v>
      </c>
      <c r="T120" s="142">
        <v>0</v>
      </c>
      <c r="U120" s="67">
        <f t="shared" si="29"/>
        <v>78000000</v>
      </c>
      <c r="V120" s="4" t="s">
        <v>71</v>
      </c>
      <c r="X120" s="4" t="str">
        <f t="shared" si="44"/>
        <v>下水-4条</v>
      </c>
    </row>
    <row r="121" spans="2:24" ht="21.75" customHeight="1" x14ac:dyDescent="0.45">
      <c r="B121" s="688"/>
      <c r="C121" s="691"/>
      <c r="D121" s="134"/>
      <c r="E121" s="135"/>
      <c r="F121" s="135"/>
      <c r="G121" s="136"/>
      <c r="H121" s="140" t="s">
        <v>26</v>
      </c>
      <c r="I121" s="141"/>
      <c r="J121" s="145">
        <f>SUM(J119:J120)</f>
        <v>0</v>
      </c>
      <c r="K121" s="146">
        <f t="shared" ref="K121:T121" si="45">SUM(K119:K120)</f>
        <v>109200000</v>
      </c>
      <c r="L121" s="146">
        <f t="shared" si="45"/>
        <v>0</v>
      </c>
      <c r="M121" s="146">
        <f t="shared" si="45"/>
        <v>0</v>
      </c>
      <c r="N121" s="146">
        <f t="shared" si="45"/>
        <v>16830000</v>
      </c>
      <c r="O121" s="146">
        <f t="shared" si="45"/>
        <v>33660000</v>
      </c>
      <c r="P121" s="146">
        <f t="shared" si="45"/>
        <v>62850000</v>
      </c>
      <c r="Q121" s="146">
        <f t="shared" si="45"/>
        <v>54450000</v>
      </c>
      <c r="R121" s="146">
        <f t="shared" si="45"/>
        <v>0</v>
      </c>
      <c r="S121" s="146">
        <f t="shared" si="45"/>
        <v>39600000</v>
      </c>
      <c r="T121" s="147">
        <f t="shared" si="45"/>
        <v>0</v>
      </c>
      <c r="U121" s="148">
        <f t="shared" si="29"/>
        <v>316590000</v>
      </c>
    </row>
    <row r="122" spans="2:24" ht="21.75" customHeight="1" x14ac:dyDescent="0.45">
      <c r="B122" s="688"/>
      <c r="C122" s="691"/>
      <c r="D122" s="134"/>
      <c r="E122" s="135"/>
      <c r="F122" s="135"/>
      <c r="G122" s="149" t="s">
        <v>43</v>
      </c>
      <c r="H122" s="140" t="s">
        <v>80</v>
      </c>
      <c r="I122" s="141"/>
      <c r="J122" s="78"/>
      <c r="K122" s="69">
        <v>20000000</v>
      </c>
      <c r="L122" s="69">
        <v>10000000</v>
      </c>
      <c r="M122" s="69">
        <v>0</v>
      </c>
      <c r="N122" s="69">
        <v>15000000</v>
      </c>
      <c r="O122" s="69">
        <v>25000000</v>
      </c>
      <c r="P122" s="69">
        <v>0</v>
      </c>
      <c r="Q122" s="69">
        <v>30000000</v>
      </c>
      <c r="R122" s="69">
        <v>0</v>
      </c>
      <c r="S122" s="69">
        <v>0</v>
      </c>
      <c r="T122" s="142">
        <v>30000000</v>
      </c>
      <c r="U122" s="67">
        <f t="shared" si="29"/>
        <v>130000000</v>
      </c>
      <c r="V122" s="4" t="s">
        <v>75</v>
      </c>
      <c r="X122" s="4" t="str">
        <f t="shared" ref="X122:X123" si="46">V122&amp;W122</f>
        <v>上水-4条</v>
      </c>
    </row>
    <row r="123" spans="2:24" ht="21.75" customHeight="1" x14ac:dyDescent="0.45">
      <c r="B123" s="688"/>
      <c r="C123" s="691"/>
      <c r="D123" s="134"/>
      <c r="E123" s="135"/>
      <c r="F123" s="135"/>
      <c r="G123" s="149" t="s">
        <v>49</v>
      </c>
      <c r="H123" s="140" t="s">
        <v>80</v>
      </c>
      <c r="I123" s="141"/>
      <c r="J123" s="78" t="s">
        <v>45</v>
      </c>
      <c r="K123" s="69">
        <v>0</v>
      </c>
      <c r="L123" s="69">
        <v>7000000</v>
      </c>
      <c r="M123" s="69">
        <v>20000000</v>
      </c>
      <c r="N123" s="69">
        <v>0</v>
      </c>
      <c r="O123" s="69">
        <v>0</v>
      </c>
      <c r="P123" s="69">
        <v>0</v>
      </c>
      <c r="Q123" s="69">
        <v>0</v>
      </c>
      <c r="R123" s="69">
        <v>0</v>
      </c>
      <c r="S123" s="69">
        <v>0</v>
      </c>
      <c r="T123" s="142">
        <v>0</v>
      </c>
      <c r="U123" s="67">
        <f t="shared" si="29"/>
        <v>27000000</v>
      </c>
      <c r="V123" s="4" t="s">
        <v>77</v>
      </c>
      <c r="X123" s="4" t="str">
        <f t="shared" si="46"/>
        <v>工水-4条</v>
      </c>
    </row>
    <row r="124" spans="2:24" ht="21.75" customHeight="1" x14ac:dyDescent="0.45">
      <c r="B124" s="688"/>
      <c r="C124" s="691"/>
      <c r="D124" s="134"/>
      <c r="E124" s="136"/>
      <c r="F124" s="136"/>
      <c r="G124" s="143" t="s">
        <v>18</v>
      </c>
      <c r="H124" s="144"/>
      <c r="I124" s="141"/>
      <c r="J124" s="145">
        <f>SUM(J121,J122,J123)</f>
        <v>0</v>
      </c>
      <c r="K124" s="146">
        <f t="shared" ref="K124:T124" si="47">SUM(K121,K122,K123)</f>
        <v>129200000</v>
      </c>
      <c r="L124" s="146">
        <f t="shared" si="47"/>
        <v>17000000</v>
      </c>
      <c r="M124" s="146">
        <f t="shared" si="47"/>
        <v>20000000</v>
      </c>
      <c r="N124" s="146">
        <f t="shared" si="47"/>
        <v>31830000</v>
      </c>
      <c r="O124" s="146">
        <f t="shared" si="47"/>
        <v>58660000</v>
      </c>
      <c r="P124" s="146">
        <f t="shared" si="47"/>
        <v>62850000</v>
      </c>
      <c r="Q124" s="146">
        <f t="shared" si="47"/>
        <v>84450000</v>
      </c>
      <c r="R124" s="146">
        <f t="shared" si="47"/>
        <v>0</v>
      </c>
      <c r="S124" s="146">
        <f t="shared" si="47"/>
        <v>39600000</v>
      </c>
      <c r="T124" s="147">
        <f t="shared" si="47"/>
        <v>30000000</v>
      </c>
      <c r="U124" s="148">
        <f t="shared" si="29"/>
        <v>473590000</v>
      </c>
    </row>
    <row r="125" spans="2:24" ht="21.75" customHeight="1" x14ac:dyDescent="0.45">
      <c r="B125" s="688"/>
      <c r="C125" s="691"/>
      <c r="D125" s="134"/>
      <c r="E125" s="139" t="s">
        <v>81</v>
      </c>
      <c r="F125" s="139" t="s">
        <v>23</v>
      </c>
      <c r="G125" s="149" t="s">
        <v>34</v>
      </c>
      <c r="H125" s="140" t="s">
        <v>82</v>
      </c>
      <c r="I125" s="141"/>
      <c r="J125" s="78" t="s">
        <v>45</v>
      </c>
      <c r="K125" s="69">
        <v>68000000</v>
      </c>
      <c r="L125" s="69">
        <v>68000000</v>
      </c>
      <c r="M125" s="69">
        <v>68000000</v>
      </c>
      <c r="N125" s="69">
        <v>68000000</v>
      </c>
      <c r="O125" s="69">
        <v>68000000</v>
      </c>
      <c r="P125" s="69">
        <v>58000000</v>
      </c>
      <c r="Q125" s="69">
        <v>58000000</v>
      </c>
      <c r="R125" s="69">
        <v>58000000</v>
      </c>
      <c r="S125" s="69">
        <v>58000000</v>
      </c>
      <c r="T125" s="142">
        <v>58000000</v>
      </c>
      <c r="U125" s="67">
        <f t="shared" si="29"/>
        <v>630000000</v>
      </c>
      <c r="V125" s="4" t="s">
        <v>71</v>
      </c>
      <c r="X125" s="4" t="str">
        <f>V125&amp;W125</f>
        <v>下水-4条</v>
      </c>
    </row>
    <row r="126" spans="2:24" ht="21.75" customHeight="1" x14ac:dyDescent="0.45">
      <c r="B126" s="688"/>
      <c r="C126" s="691"/>
      <c r="D126" s="134"/>
      <c r="E126" s="135"/>
      <c r="F126" s="135"/>
      <c r="G126" s="149" t="s">
        <v>43</v>
      </c>
      <c r="H126" s="140" t="s">
        <v>82</v>
      </c>
      <c r="I126" s="141"/>
      <c r="J126" s="150" t="s">
        <v>83</v>
      </c>
      <c r="K126" s="65"/>
      <c r="L126" s="65"/>
      <c r="M126" s="65"/>
      <c r="N126" s="65"/>
      <c r="O126" s="65"/>
      <c r="P126" s="65"/>
      <c r="Q126" s="65"/>
      <c r="R126" s="65"/>
      <c r="S126" s="65"/>
      <c r="T126" s="151"/>
      <c r="U126" s="86">
        <f t="shared" si="29"/>
        <v>0</v>
      </c>
    </row>
    <row r="127" spans="2:24" ht="21.75" customHeight="1" x14ac:dyDescent="0.45">
      <c r="B127" s="688"/>
      <c r="C127" s="691"/>
      <c r="D127" s="134"/>
      <c r="E127" s="135"/>
      <c r="F127" s="135"/>
      <c r="G127" s="149" t="s">
        <v>49</v>
      </c>
      <c r="H127" s="140" t="s">
        <v>82</v>
      </c>
      <c r="I127" s="141"/>
      <c r="J127" s="150" t="s">
        <v>83</v>
      </c>
      <c r="K127" s="65"/>
      <c r="L127" s="65"/>
      <c r="M127" s="65"/>
      <c r="N127" s="65"/>
      <c r="O127" s="65"/>
      <c r="P127" s="65"/>
      <c r="Q127" s="65"/>
      <c r="R127" s="65"/>
      <c r="S127" s="65"/>
      <c r="T127" s="151"/>
      <c r="U127" s="86">
        <f t="shared" si="29"/>
        <v>0</v>
      </c>
    </row>
    <row r="128" spans="2:24" ht="21.75" customHeight="1" x14ac:dyDescent="0.45">
      <c r="B128" s="688"/>
      <c r="C128" s="691"/>
      <c r="D128" s="134"/>
      <c r="E128" s="136"/>
      <c r="F128" s="136"/>
      <c r="G128" s="143" t="s">
        <v>18</v>
      </c>
      <c r="H128" s="144"/>
      <c r="I128" s="141"/>
      <c r="J128" s="145">
        <f>SUM(J125:J127)</f>
        <v>0</v>
      </c>
      <c r="K128" s="146">
        <f t="shared" ref="K128:T128" si="48">SUM(K125:K127)</f>
        <v>68000000</v>
      </c>
      <c r="L128" s="146">
        <f t="shared" si="48"/>
        <v>68000000</v>
      </c>
      <c r="M128" s="146">
        <f t="shared" si="48"/>
        <v>68000000</v>
      </c>
      <c r="N128" s="146">
        <f t="shared" si="48"/>
        <v>68000000</v>
      </c>
      <c r="O128" s="146">
        <f t="shared" si="48"/>
        <v>68000000</v>
      </c>
      <c r="P128" s="146">
        <f t="shared" si="48"/>
        <v>58000000</v>
      </c>
      <c r="Q128" s="146">
        <f t="shared" si="48"/>
        <v>58000000</v>
      </c>
      <c r="R128" s="146">
        <f t="shared" si="48"/>
        <v>58000000</v>
      </c>
      <c r="S128" s="146">
        <f t="shared" si="48"/>
        <v>58000000</v>
      </c>
      <c r="T128" s="147">
        <f t="shared" si="48"/>
        <v>58000000</v>
      </c>
      <c r="U128" s="148">
        <f t="shared" si="29"/>
        <v>630000000</v>
      </c>
    </row>
    <row r="129" spans="2:24" ht="21.75" customHeight="1" thickBot="1" x14ac:dyDescent="0.5">
      <c r="B129" s="688"/>
      <c r="C129" s="691"/>
      <c r="D129" s="152"/>
      <c r="E129" s="153" t="s">
        <v>30</v>
      </c>
      <c r="F129" s="154"/>
      <c r="G129" s="154"/>
      <c r="H129" s="155"/>
      <c r="I129" s="156"/>
      <c r="J129" s="157">
        <f>SUM(J118,J124,J128)</f>
        <v>0</v>
      </c>
      <c r="K129" s="158">
        <f t="shared" ref="K129:T129" si="49">SUM(K118,K124,K128)</f>
        <v>205200000</v>
      </c>
      <c r="L129" s="158">
        <f t="shared" si="49"/>
        <v>93000000</v>
      </c>
      <c r="M129" s="158">
        <f t="shared" si="49"/>
        <v>102000000</v>
      </c>
      <c r="N129" s="158">
        <f t="shared" si="49"/>
        <v>107830000</v>
      </c>
      <c r="O129" s="158">
        <f t="shared" si="49"/>
        <v>154560000</v>
      </c>
      <c r="P129" s="158">
        <f t="shared" si="49"/>
        <v>128850000</v>
      </c>
      <c r="Q129" s="158">
        <f t="shared" si="49"/>
        <v>150450000</v>
      </c>
      <c r="R129" s="158">
        <f t="shared" si="49"/>
        <v>72000000</v>
      </c>
      <c r="S129" s="158">
        <f t="shared" si="49"/>
        <v>105600000</v>
      </c>
      <c r="T129" s="159">
        <f t="shared" si="49"/>
        <v>115900000</v>
      </c>
      <c r="U129" s="160">
        <f t="shared" si="29"/>
        <v>1235390000</v>
      </c>
    </row>
    <row r="130" spans="2:24" ht="21.75" customHeight="1" x14ac:dyDescent="0.45">
      <c r="B130" s="688"/>
      <c r="C130" s="691"/>
      <c r="D130" s="161" t="s">
        <v>84</v>
      </c>
      <c r="E130" s="162" t="s">
        <v>85</v>
      </c>
      <c r="F130" s="162" t="s">
        <v>23</v>
      </c>
      <c r="G130" s="162" t="s">
        <v>34</v>
      </c>
      <c r="H130" s="163" t="s">
        <v>86</v>
      </c>
      <c r="I130" s="164"/>
      <c r="J130" s="21">
        <f>SUM(J131:J133)</f>
        <v>0</v>
      </c>
      <c r="K130" s="22">
        <f t="shared" ref="K130:T130" si="50">SUM(K131:K133)</f>
        <v>0</v>
      </c>
      <c r="L130" s="22">
        <f t="shared" si="50"/>
        <v>489170000</v>
      </c>
      <c r="M130" s="22">
        <f t="shared" si="50"/>
        <v>489170000</v>
      </c>
      <c r="N130" s="22">
        <f t="shared" si="50"/>
        <v>489170000</v>
      </c>
      <c r="O130" s="22">
        <f t="shared" si="50"/>
        <v>331130000</v>
      </c>
      <c r="P130" s="22">
        <f t="shared" si="50"/>
        <v>370640000</v>
      </c>
      <c r="Q130" s="22">
        <f t="shared" si="50"/>
        <v>389950000</v>
      </c>
      <c r="R130" s="22">
        <f t="shared" si="50"/>
        <v>614730000</v>
      </c>
      <c r="S130" s="22">
        <f t="shared" si="50"/>
        <v>445600000</v>
      </c>
      <c r="T130" s="23">
        <f t="shared" si="50"/>
        <v>445600000</v>
      </c>
      <c r="U130" s="24">
        <f t="shared" si="29"/>
        <v>4065160000</v>
      </c>
      <c r="V130" s="4" t="s">
        <v>71</v>
      </c>
      <c r="X130" s="4" t="str">
        <f>V130&amp;W130</f>
        <v>下水-4条</v>
      </c>
    </row>
    <row r="131" spans="2:24" ht="21.75" customHeight="1" outlineLevel="1" x14ac:dyDescent="0.45">
      <c r="B131" s="688"/>
      <c r="C131" s="691"/>
      <c r="D131" s="165"/>
      <c r="E131" s="166"/>
      <c r="F131" s="166"/>
      <c r="G131" s="166"/>
      <c r="H131" s="167"/>
      <c r="I131" s="168" t="s">
        <v>87</v>
      </c>
      <c r="J131" s="169"/>
      <c r="K131" s="170">
        <v>0</v>
      </c>
      <c r="L131" s="170">
        <v>478170000</v>
      </c>
      <c r="M131" s="170">
        <v>478170000</v>
      </c>
      <c r="N131" s="170">
        <v>478170000</v>
      </c>
      <c r="O131" s="170">
        <v>323730000</v>
      </c>
      <c r="P131" s="170">
        <v>362340000</v>
      </c>
      <c r="Q131" s="170">
        <v>381150000</v>
      </c>
      <c r="R131" s="170">
        <v>600930000</v>
      </c>
      <c r="S131" s="170">
        <v>435600000</v>
      </c>
      <c r="T131" s="171">
        <v>435600000</v>
      </c>
      <c r="U131" s="172">
        <f t="shared" si="29"/>
        <v>3973860000</v>
      </c>
    </row>
    <row r="132" spans="2:24" ht="21.75" customHeight="1" outlineLevel="1" x14ac:dyDescent="0.45">
      <c r="B132" s="688"/>
      <c r="C132" s="691"/>
      <c r="D132" s="165"/>
      <c r="E132" s="166"/>
      <c r="F132" s="166"/>
      <c r="G132" s="166"/>
      <c r="H132" s="167"/>
      <c r="I132" s="173" t="s">
        <v>88</v>
      </c>
      <c r="J132" s="169"/>
      <c r="K132" s="170">
        <f>ROUND(K131*0.023,-4)</f>
        <v>0</v>
      </c>
      <c r="L132" s="170">
        <f>ROUND(L131*0.023,-5)</f>
        <v>11000000</v>
      </c>
      <c r="M132" s="170">
        <f t="shared" ref="M132:T132" si="51">ROUND(M131*0.023,-5)</f>
        <v>11000000</v>
      </c>
      <c r="N132" s="170">
        <f t="shared" si="51"/>
        <v>11000000</v>
      </c>
      <c r="O132" s="170">
        <f t="shared" si="51"/>
        <v>7400000</v>
      </c>
      <c r="P132" s="170">
        <f t="shared" si="51"/>
        <v>8300000</v>
      </c>
      <c r="Q132" s="170">
        <f t="shared" si="51"/>
        <v>8800000</v>
      </c>
      <c r="R132" s="170">
        <f t="shared" si="51"/>
        <v>13800000</v>
      </c>
      <c r="S132" s="170">
        <f t="shared" si="51"/>
        <v>10000000</v>
      </c>
      <c r="T132" s="170">
        <f t="shared" si="51"/>
        <v>10000000</v>
      </c>
      <c r="U132" s="172">
        <f t="shared" si="29"/>
        <v>91300000</v>
      </c>
    </row>
    <row r="133" spans="2:24" ht="21.75" customHeight="1" outlineLevel="1" x14ac:dyDescent="0.45">
      <c r="B133" s="688"/>
      <c r="C133" s="691"/>
      <c r="D133" s="165"/>
      <c r="E133" s="166"/>
      <c r="F133" s="166"/>
      <c r="G133" s="174"/>
      <c r="H133" s="175"/>
      <c r="I133" s="173" t="s">
        <v>89</v>
      </c>
      <c r="J133" s="169"/>
      <c r="K133" s="170"/>
      <c r="L133" s="170"/>
      <c r="M133" s="170"/>
      <c r="N133" s="170"/>
      <c r="O133" s="170"/>
      <c r="P133" s="170"/>
      <c r="Q133" s="170"/>
      <c r="R133" s="170"/>
      <c r="S133" s="170"/>
      <c r="T133" s="171"/>
      <c r="U133" s="172">
        <f t="shared" si="29"/>
        <v>0</v>
      </c>
    </row>
    <row r="134" spans="2:24" ht="21.75" customHeight="1" x14ac:dyDescent="0.45">
      <c r="B134" s="688"/>
      <c r="C134" s="691"/>
      <c r="D134" s="165"/>
      <c r="E134" s="174"/>
      <c r="F134" s="174"/>
      <c r="G134" s="176" t="s">
        <v>18</v>
      </c>
      <c r="H134" s="177"/>
      <c r="I134" s="178"/>
      <c r="J134" s="179">
        <f t="shared" ref="J134:T134" si="52">SUM(J130)</f>
        <v>0</v>
      </c>
      <c r="K134" s="180">
        <f t="shared" si="52"/>
        <v>0</v>
      </c>
      <c r="L134" s="180">
        <f t="shared" si="52"/>
        <v>489170000</v>
      </c>
      <c r="M134" s="180">
        <f t="shared" si="52"/>
        <v>489170000</v>
      </c>
      <c r="N134" s="180">
        <f t="shared" si="52"/>
        <v>489170000</v>
      </c>
      <c r="O134" s="180">
        <f t="shared" si="52"/>
        <v>331130000</v>
      </c>
      <c r="P134" s="180">
        <f t="shared" si="52"/>
        <v>370640000</v>
      </c>
      <c r="Q134" s="180">
        <f t="shared" si="52"/>
        <v>389950000</v>
      </c>
      <c r="R134" s="180">
        <f t="shared" si="52"/>
        <v>614730000</v>
      </c>
      <c r="S134" s="180">
        <f t="shared" si="52"/>
        <v>445600000</v>
      </c>
      <c r="T134" s="181">
        <f t="shared" si="52"/>
        <v>445600000</v>
      </c>
      <c r="U134" s="182">
        <f t="shared" si="29"/>
        <v>4065160000</v>
      </c>
    </row>
    <row r="135" spans="2:24" ht="21.75" customHeight="1" x14ac:dyDescent="0.45">
      <c r="B135" s="688"/>
      <c r="C135" s="691"/>
      <c r="D135" s="165"/>
      <c r="E135" s="183" t="s">
        <v>90</v>
      </c>
      <c r="F135" s="183" t="s">
        <v>91</v>
      </c>
      <c r="G135" s="184" t="s">
        <v>34</v>
      </c>
      <c r="H135" s="185" t="s">
        <v>92</v>
      </c>
      <c r="I135" s="178"/>
      <c r="J135" s="186"/>
      <c r="K135" s="187">
        <v>52400000</v>
      </c>
      <c r="L135" s="187">
        <v>56380000</v>
      </c>
      <c r="M135" s="187">
        <v>53400000</v>
      </c>
      <c r="N135" s="187">
        <v>52400000</v>
      </c>
      <c r="O135" s="187">
        <v>60200000</v>
      </c>
      <c r="P135" s="187">
        <v>52400000</v>
      </c>
      <c r="Q135" s="187">
        <v>53900000</v>
      </c>
      <c r="R135" s="187">
        <v>52400000</v>
      </c>
      <c r="S135" s="187">
        <v>52400000</v>
      </c>
      <c r="T135" s="188">
        <v>59200000</v>
      </c>
      <c r="U135" s="94">
        <f t="shared" ref="U135" si="53">SUM(J135:T135)</f>
        <v>545080000</v>
      </c>
      <c r="V135" s="4" t="s">
        <v>71</v>
      </c>
      <c r="W135" s="4" t="s">
        <v>56</v>
      </c>
      <c r="X135" s="4" t="str">
        <f>V135&amp;W135</f>
        <v>下水-4条【精算】</v>
      </c>
    </row>
    <row r="136" spans="2:24" ht="21.75" customHeight="1" x14ac:dyDescent="0.45">
      <c r="B136" s="688"/>
      <c r="C136" s="691"/>
      <c r="D136" s="165"/>
      <c r="E136" s="174"/>
      <c r="F136" s="174"/>
      <c r="G136" s="176" t="s">
        <v>18</v>
      </c>
      <c r="H136" s="177"/>
      <c r="I136" s="178"/>
      <c r="J136" s="179">
        <f>SUM(J135)</f>
        <v>0</v>
      </c>
      <c r="K136" s="180">
        <f t="shared" ref="K136:T138" si="54">SUM(K135)</f>
        <v>52400000</v>
      </c>
      <c r="L136" s="180">
        <f t="shared" si="54"/>
        <v>56380000</v>
      </c>
      <c r="M136" s="180">
        <f t="shared" si="54"/>
        <v>53400000</v>
      </c>
      <c r="N136" s="180">
        <f t="shared" si="54"/>
        <v>52400000</v>
      </c>
      <c r="O136" s="180">
        <f t="shared" si="54"/>
        <v>60200000</v>
      </c>
      <c r="P136" s="180">
        <f t="shared" si="54"/>
        <v>52400000</v>
      </c>
      <c r="Q136" s="180">
        <f t="shared" si="54"/>
        <v>53900000</v>
      </c>
      <c r="R136" s="180">
        <f t="shared" si="54"/>
        <v>52400000</v>
      </c>
      <c r="S136" s="180">
        <f t="shared" si="54"/>
        <v>52400000</v>
      </c>
      <c r="T136" s="181">
        <f t="shared" si="54"/>
        <v>59200000</v>
      </c>
      <c r="U136" s="182">
        <f t="shared" si="29"/>
        <v>545080000</v>
      </c>
    </row>
    <row r="137" spans="2:24" ht="21.75" customHeight="1" x14ac:dyDescent="0.45">
      <c r="B137" s="688"/>
      <c r="C137" s="691"/>
      <c r="D137" s="165"/>
      <c r="E137" s="183" t="s">
        <v>93</v>
      </c>
      <c r="F137" s="183" t="s">
        <v>23</v>
      </c>
      <c r="G137" s="184" t="s">
        <v>49</v>
      </c>
      <c r="H137" s="185" t="s">
        <v>94</v>
      </c>
      <c r="I137" s="178"/>
      <c r="J137" s="189"/>
      <c r="K137" s="190"/>
      <c r="L137" s="190"/>
      <c r="M137" s="190"/>
      <c r="N137" s="190"/>
      <c r="O137" s="190"/>
      <c r="P137" s="190"/>
      <c r="Q137" s="190"/>
      <c r="R137" s="190"/>
      <c r="S137" s="190"/>
      <c r="T137" s="191"/>
      <c r="U137" s="182">
        <f t="shared" ref="U137" si="55">SUM(J137:T137)</f>
        <v>0</v>
      </c>
    </row>
    <row r="138" spans="2:24" ht="21.75" customHeight="1" x14ac:dyDescent="0.45">
      <c r="B138" s="688"/>
      <c r="C138" s="691"/>
      <c r="D138" s="165"/>
      <c r="E138" s="174"/>
      <c r="F138" s="174"/>
      <c r="G138" s="176" t="s">
        <v>18</v>
      </c>
      <c r="H138" s="177"/>
      <c r="I138" s="178"/>
      <c r="J138" s="179">
        <f>SUM(J137)</f>
        <v>0</v>
      </c>
      <c r="K138" s="180">
        <f t="shared" si="54"/>
        <v>0</v>
      </c>
      <c r="L138" s="180">
        <f t="shared" si="54"/>
        <v>0</v>
      </c>
      <c r="M138" s="180">
        <f t="shared" si="54"/>
        <v>0</v>
      </c>
      <c r="N138" s="180">
        <f t="shared" si="54"/>
        <v>0</v>
      </c>
      <c r="O138" s="180">
        <f t="shared" si="54"/>
        <v>0</v>
      </c>
      <c r="P138" s="180">
        <f t="shared" si="54"/>
        <v>0</v>
      </c>
      <c r="Q138" s="180">
        <f t="shared" si="54"/>
        <v>0</v>
      </c>
      <c r="R138" s="180">
        <f t="shared" si="54"/>
        <v>0</v>
      </c>
      <c r="S138" s="180">
        <f t="shared" si="54"/>
        <v>0</v>
      </c>
      <c r="T138" s="181">
        <f t="shared" si="54"/>
        <v>0</v>
      </c>
      <c r="U138" s="182">
        <f t="shared" si="29"/>
        <v>0</v>
      </c>
    </row>
    <row r="139" spans="2:24" ht="21.75" customHeight="1" thickBot="1" x14ac:dyDescent="0.5">
      <c r="B139" s="688"/>
      <c r="C139" s="691"/>
      <c r="D139" s="192"/>
      <c r="E139" s="193" t="s">
        <v>30</v>
      </c>
      <c r="F139" s="194"/>
      <c r="G139" s="194"/>
      <c r="H139" s="195"/>
      <c r="I139" s="196"/>
      <c r="J139" s="197">
        <f>SUM(J134,J136,J138)</f>
        <v>0</v>
      </c>
      <c r="K139" s="198">
        <f t="shared" ref="K139:T139" si="56">SUM(K134,K136,K138)</f>
        <v>52400000</v>
      </c>
      <c r="L139" s="198">
        <f t="shared" si="56"/>
        <v>545550000</v>
      </c>
      <c r="M139" s="198">
        <f t="shared" si="56"/>
        <v>542570000</v>
      </c>
      <c r="N139" s="198">
        <f t="shared" si="56"/>
        <v>541570000</v>
      </c>
      <c r="O139" s="198">
        <f t="shared" si="56"/>
        <v>391330000</v>
      </c>
      <c r="P139" s="198">
        <f t="shared" si="56"/>
        <v>423040000</v>
      </c>
      <c r="Q139" s="198">
        <f t="shared" si="56"/>
        <v>443850000</v>
      </c>
      <c r="R139" s="198">
        <f t="shared" si="56"/>
        <v>667130000</v>
      </c>
      <c r="S139" s="198">
        <f t="shared" si="56"/>
        <v>498000000</v>
      </c>
      <c r="T139" s="199">
        <f t="shared" si="56"/>
        <v>504800000</v>
      </c>
      <c r="U139" s="200">
        <f t="shared" si="29"/>
        <v>4610240000</v>
      </c>
    </row>
    <row r="140" spans="2:24" ht="21.75" customHeight="1" thickBot="1" x14ac:dyDescent="0.5">
      <c r="B140" s="688"/>
      <c r="C140" s="691"/>
      <c r="D140" s="201" t="s">
        <v>95</v>
      </c>
      <c r="E140" s="202"/>
      <c r="F140" s="202"/>
      <c r="G140" s="202"/>
      <c r="H140" s="203"/>
      <c r="I140" s="204"/>
      <c r="J140" s="205">
        <f t="shared" ref="J140:T140" si="57">SUM(J12,J139,J129,J111)</f>
        <v>10000000</v>
      </c>
      <c r="K140" s="206">
        <f t="shared" si="57"/>
        <v>810702620</v>
      </c>
      <c r="L140" s="206">
        <f t="shared" si="57"/>
        <v>1177549620</v>
      </c>
      <c r="M140" s="206">
        <f t="shared" si="57"/>
        <v>1189337220</v>
      </c>
      <c r="N140" s="206">
        <f t="shared" si="57"/>
        <v>1186255620</v>
      </c>
      <c r="O140" s="206">
        <f t="shared" si="57"/>
        <v>1088951620</v>
      </c>
      <c r="P140" s="206">
        <f t="shared" si="57"/>
        <v>1106388220</v>
      </c>
      <c r="Q140" s="206">
        <f t="shared" si="57"/>
        <v>1141059620</v>
      </c>
      <c r="R140" s="206">
        <f t="shared" si="57"/>
        <v>1280276620</v>
      </c>
      <c r="S140" s="206">
        <f t="shared" si="57"/>
        <v>1153628220</v>
      </c>
      <c r="T140" s="207">
        <f t="shared" si="57"/>
        <v>1158840620</v>
      </c>
      <c r="U140" s="208">
        <f t="shared" ref="U140:U180" si="58">SUM(J140:T140)</f>
        <v>11302990000</v>
      </c>
    </row>
    <row r="141" spans="2:24" ht="21.75" customHeight="1" x14ac:dyDescent="0.45">
      <c r="B141" s="688"/>
      <c r="C141" s="692" t="s">
        <v>96</v>
      </c>
      <c r="D141" s="209" t="s">
        <v>97</v>
      </c>
      <c r="E141" s="210" t="s">
        <v>98</v>
      </c>
      <c r="F141" s="210" t="s">
        <v>23</v>
      </c>
      <c r="G141" s="210" t="s">
        <v>99</v>
      </c>
      <c r="H141" s="211" t="s">
        <v>100</v>
      </c>
      <c r="I141" s="212"/>
      <c r="J141" s="213"/>
      <c r="K141" s="214">
        <f>SUM(K142:K145)</f>
        <v>91990000</v>
      </c>
      <c r="L141" s="214">
        <f t="shared" ref="L141:T141" si="59">SUM(L142:L145)</f>
        <v>91990000</v>
      </c>
      <c r="M141" s="214">
        <f t="shared" si="59"/>
        <v>91990000</v>
      </c>
      <c r="N141" s="214">
        <f t="shared" si="59"/>
        <v>91990000</v>
      </c>
      <c r="O141" s="214">
        <f t="shared" si="59"/>
        <v>91990000</v>
      </c>
      <c r="P141" s="214">
        <f t="shared" si="59"/>
        <v>91990000</v>
      </c>
      <c r="Q141" s="214">
        <f t="shared" si="59"/>
        <v>91990000</v>
      </c>
      <c r="R141" s="214">
        <f t="shared" si="59"/>
        <v>91990000</v>
      </c>
      <c r="S141" s="214">
        <f t="shared" si="59"/>
        <v>91990000</v>
      </c>
      <c r="T141" s="215">
        <f t="shared" si="59"/>
        <v>91990000</v>
      </c>
      <c r="U141" s="216">
        <f t="shared" si="58"/>
        <v>919900000</v>
      </c>
      <c r="V141" s="4" t="s">
        <v>42</v>
      </c>
      <c r="X141" s="4" t="str">
        <f>V141&amp;W141</f>
        <v>下水-3条</v>
      </c>
    </row>
    <row r="142" spans="2:24" ht="21.75" customHeight="1" outlineLevel="1" x14ac:dyDescent="0.45">
      <c r="B142" s="688"/>
      <c r="C142" s="691"/>
      <c r="D142" s="217" t="s">
        <v>101</v>
      </c>
      <c r="E142" s="218"/>
      <c r="F142" s="218"/>
      <c r="G142" s="218"/>
      <c r="H142" s="219"/>
      <c r="I142" s="220" t="s">
        <v>36</v>
      </c>
      <c r="J142" s="59"/>
      <c r="K142" s="60">
        <v>91990000</v>
      </c>
      <c r="L142" s="60">
        <v>91990000</v>
      </c>
      <c r="M142" s="60">
        <v>91990000</v>
      </c>
      <c r="N142" s="60">
        <v>91990000</v>
      </c>
      <c r="O142" s="60">
        <v>91990000</v>
      </c>
      <c r="P142" s="60">
        <v>91990000</v>
      </c>
      <c r="Q142" s="60">
        <v>91990000</v>
      </c>
      <c r="R142" s="60">
        <v>91990000</v>
      </c>
      <c r="S142" s="60">
        <v>91990000</v>
      </c>
      <c r="T142" s="60">
        <v>91990000</v>
      </c>
      <c r="U142" s="172">
        <f t="shared" si="58"/>
        <v>919900000</v>
      </c>
    </row>
    <row r="143" spans="2:24" ht="21.75" customHeight="1" outlineLevel="1" x14ac:dyDescent="0.45">
      <c r="B143" s="688"/>
      <c r="C143" s="691"/>
      <c r="D143" s="217"/>
      <c r="E143" s="218"/>
      <c r="F143" s="218"/>
      <c r="G143" s="218"/>
      <c r="H143" s="219"/>
      <c r="I143" s="220" t="s">
        <v>38</v>
      </c>
      <c r="J143" s="672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172">
        <f t="shared" si="58"/>
        <v>0</v>
      </c>
    </row>
    <row r="144" spans="2:24" ht="21.75" customHeight="1" outlineLevel="1" x14ac:dyDescent="0.45">
      <c r="B144" s="688"/>
      <c r="C144" s="691"/>
      <c r="D144" s="217"/>
      <c r="E144" s="218"/>
      <c r="F144" s="218"/>
      <c r="G144" s="218"/>
      <c r="H144" s="219"/>
      <c r="I144" s="220" t="s">
        <v>39</v>
      </c>
      <c r="J144" s="59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172">
        <f t="shared" si="58"/>
        <v>0</v>
      </c>
    </row>
    <row r="145" spans="2:35" ht="21.75" customHeight="1" outlineLevel="1" x14ac:dyDescent="0.45">
      <c r="B145" s="688"/>
      <c r="C145" s="691"/>
      <c r="D145" s="217"/>
      <c r="E145" s="221"/>
      <c r="F145" s="221"/>
      <c r="G145" s="221"/>
      <c r="H145" s="222"/>
      <c r="I145" s="220" t="s">
        <v>40</v>
      </c>
      <c r="J145" s="59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172">
        <f t="shared" si="58"/>
        <v>0</v>
      </c>
    </row>
    <row r="146" spans="2:35" ht="21.75" customHeight="1" x14ac:dyDescent="0.45">
      <c r="B146" s="688"/>
      <c r="C146" s="691"/>
      <c r="D146" s="217"/>
      <c r="E146" s="223" t="s">
        <v>102</v>
      </c>
      <c r="F146" s="223" t="s">
        <v>91</v>
      </c>
      <c r="G146" s="223" t="s">
        <v>99</v>
      </c>
      <c r="H146" s="224" t="s">
        <v>100</v>
      </c>
      <c r="I146" s="225"/>
      <c r="J146" s="226"/>
      <c r="K146" s="227">
        <f>SUM(K147:K150)</f>
        <v>45302000</v>
      </c>
      <c r="L146" s="227">
        <f t="shared" ref="L146:T146" si="60">SUM(L147:L150)</f>
        <v>41681000</v>
      </c>
      <c r="M146" s="227">
        <f t="shared" si="60"/>
        <v>39249000</v>
      </c>
      <c r="N146" s="227">
        <f t="shared" si="60"/>
        <v>45729000</v>
      </c>
      <c r="O146" s="227">
        <f t="shared" si="60"/>
        <v>39814000</v>
      </c>
      <c r="P146" s="227">
        <f t="shared" si="60"/>
        <v>38607000</v>
      </c>
      <c r="Q146" s="227">
        <f t="shared" si="60"/>
        <v>47223000</v>
      </c>
      <c r="R146" s="227">
        <f t="shared" si="60"/>
        <v>39503000</v>
      </c>
      <c r="S146" s="227">
        <f t="shared" si="60"/>
        <v>39720000</v>
      </c>
      <c r="T146" s="227">
        <f t="shared" si="60"/>
        <v>44927000</v>
      </c>
      <c r="U146" s="228">
        <f t="shared" si="58"/>
        <v>421755000</v>
      </c>
      <c r="V146" s="4" t="s">
        <v>42</v>
      </c>
      <c r="W146" s="4" t="s">
        <v>56</v>
      </c>
      <c r="X146" s="4" t="str">
        <f>V146&amp;W146</f>
        <v>下水-3条【精算】</v>
      </c>
      <c r="Z146" s="366"/>
      <c r="AA146" s="366"/>
      <c r="AB146" s="366"/>
      <c r="AC146" s="366"/>
      <c r="AD146" s="366"/>
      <c r="AE146" s="366"/>
      <c r="AF146" s="366"/>
      <c r="AG146" s="366"/>
      <c r="AH146" s="366"/>
      <c r="AI146" s="366"/>
    </row>
    <row r="147" spans="2:35" ht="21.75" customHeight="1" outlineLevel="1" x14ac:dyDescent="0.45">
      <c r="B147" s="688"/>
      <c r="C147" s="691"/>
      <c r="D147" s="217"/>
      <c r="E147" s="218"/>
      <c r="F147" s="218"/>
      <c r="G147" s="218"/>
      <c r="H147" s="219"/>
      <c r="I147" s="220" t="s">
        <v>36</v>
      </c>
      <c r="J147" s="95"/>
      <c r="K147" s="99">
        <v>7081000</v>
      </c>
      <c r="L147" s="99">
        <v>7081000</v>
      </c>
      <c r="M147" s="99">
        <v>7081000</v>
      </c>
      <c r="N147" s="99">
        <v>7081000</v>
      </c>
      <c r="O147" s="99">
        <v>7081000</v>
      </c>
      <c r="P147" s="99">
        <v>7081000</v>
      </c>
      <c r="Q147" s="99">
        <v>7081000</v>
      </c>
      <c r="R147" s="99">
        <v>7081000</v>
      </c>
      <c r="S147" s="99">
        <v>7081000</v>
      </c>
      <c r="T147" s="99">
        <v>7081000</v>
      </c>
      <c r="U147" s="229">
        <f t="shared" si="58"/>
        <v>70810000</v>
      </c>
    </row>
    <row r="148" spans="2:35" ht="21.75" customHeight="1" outlineLevel="1" x14ac:dyDescent="0.45">
      <c r="B148" s="688"/>
      <c r="C148" s="691"/>
      <c r="D148" s="217"/>
      <c r="E148" s="218"/>
      <c r="F148" s="218"/>
      <c r="G148" s="218"/>
      <c r="H148" s="219"/>
      <c r="I148" s="220" t="s">
        <v>38</v>
      </c>
      <c r="J148" s="95"/>
      <c r="K148" s="99">
        <v>24940000</v>
      </c>
      <c r="L148" s="99">
        <v>21319000</v>
      </c>
      <c r="M148" s="99">
        <v>18887000</v>
      </c>
      <c r="N148" s="99">
        <v>25367000</v>
      </c>
      <c r="O148" s="99">
        <v>19452000</v>
      </c>
      <c r="P148" s="99">
        <v>18245000</v>
      </c>
      <c r="Q148" s="99">
        <v>26861000</v>
      </c>
      <c r="R148" s="99">
        <v>19141000</v>
      </c>
      <c r="S148" s="99">
        <v>19358000</v>
      </c>
      <c r="T148" s="99">
        <v>24565000</v>
      </c>
      <c r="U148" s="229">
        <f t="shared" si="58"/>
        <v>218135000</v>
      </c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</row>
    <row r="149" spans="2:35" ht="21.75" customHeight="1" outlineLevel="1" x14ac:dyDescent="0.45">
      <c r="B149" s="688"/>
      <c r="C149" s="691"/>
      <c r="D149" s="217"/>
      <c r="E149" s="218"/>
      <c r="F149" s="218"/>
      <c r="G149" s="218"/>
      <c r="H149" s="219"/>
      <c r="I149" s="220" t="s">
        <v>55</v>
      </c>
      <c r="J149" s="230"/>
      <c r="K149" s="99">
        <v>10850000</v>
      </c>
      <c r="L149" s="99">
        <v>10850000</v>
      </c>
      <c r="M149" s="99">
        <v>10850000</v>
      </c>
      <c r="N149" s="99">
        <v>10850000</v>
      </c>
      <c r="O149" s="99">
        <v>10850000</v>
      </c>
      <c r="P149" s="99">
        <v>10850000</v>
      </c>
      <c r="Q149" s="99">
        <v>10850000</v>
      </c>
      <c r="R149" s="99">
        <v>10850000</v>
      </c>
      <c r="S149" s="99">
        <v>10850000</v>
      </c>
      <c r="T149" s="99">
        <v>10850000</v>
      </c>
      <c r="U149" s="229">
        <f t="shared" si="58"/>
        <v>108500000</v>
      </c>
    </row>
    <row r="150" spans="2:35" ht="21.75" customHeight="1" outlineLevel="1" x14ac:dyDescent="0.45">
      <c r="B150" s="688"/>
      <c r="C150" s="691"/>
      <c r="D150" s="217"/>
      <c r="E150" s="221"/>
      <c r="F150" s="221"/>
      <c r="G150" s="221"/>
      <c r="H150" s="222"/>
      <c r="I150" s="220" t="s">
        <v>40</v>
      </c>
      <c r="J150" s="95"/>
      <c r="K150" s="99">
        <v>2431000</v>
      </c>
      <c r="L150" s="99">
        <v>2431000</v>
      </c>
      <c r="M150" s="99">
        <v>2431000</v>
      </c>
      <c r="N150" s="99">
        <v>2431000</v>
      </c>
      <c r="O150" s="99">
        <v>2431000</v>
      </c>
      <c r="P150" s="99">
        <v>2431000</v>
      </c>
      <c r="Q150" s="99">
        <v>2431000</v>
      </c>
      <c r="R150" s="99">
        <v>2431000</v>
      </c>
      <c r="S150" s="99">
        <v>2431000</v>
      </c>
      <c r="T150" s="99">
        <v>2431000</v>
      </c>
      <c r="U150" s="229">
        <f t="shared" si="58"/>
        <v>24310000</v>
      </c>
    </row>
    <row r="151" spans="2:35" ht="21.75" customHeight="1" x14ac:dyDescent="0.45">
      <c r="B151" s="688"/>
      <c r="C151" s="691"/>
      <c r="D151" s="231"/>
      <c r="E151" s="223" t="s">
        <v>103</v>
      </c>
      <c r="F151" s="223" t="s">
        <v>91</v>
      </c>
      <c r="G151" s="223" t="s">
        <v>99</v>
      </c>
      <c r="H151" s="224" t="s">
        <v>104</v>
      </c>
      <c r="I151" s="225"/>
      <c r="J151" s="232"/>
      <c r="K151" s="233">
        <f t="shared" ref="K151:T151" si="61">SUM(K152:K158)</f>
        <v>55602000</v>
      </c>
      <c r="L151" s="233">
        <f t="shared" si="61"/>
        <v>55602000</v>
      </c>
      <c r="M151" s="233">
        <f t="shared" si="61"/>
        <v>55602000</v>
      </c>
      <c r="N151" s="233">
        <f t="shared" si="61"/>
        <v>55602000</v>
      </c>
      <c r="O151" s="233">
        <f t="shared" si="61"/>
        <v>55602000</v>
      </c>
      <c r="P151" s="233">
        <f t="shared" si="61"/>
        <v>55602000</v>
      </c>
      <c r="Q151" s="233">
        <f t="shared" si="61"/>
        <v>55602000</v>
      </c>
      <c r="R151" s="233">
        <f t="shared" si="61"/>
        <v>55602000</v>
      </c>
      <c r="S151" s="233">
        <f t="shared" si="61"/>
        <v>55602000</v>
      </c>
      <c r="T151" s="233">
        <f t="shared" si="61"/>
        <v>55602000</v>
      </c>
      <c r="U151" s="234">
        <f t="shared" ref="U151" si="62">SUM(J151:T151)</f>
        <v>556020000</v>
      </c>
      <c r="V151" s="4" t="s">
        <v>42</v>
      </c>
      <c r="W151" s="4" t="s">
        <v>56</v>
      </c>
      <c r="X151" s="4" t="str">
        <f>V151&amp;W151</f>
        <v>下水-3条【精算】</v>
      </c>
    </row>
    <row r="152" spans="2:35" ht="21.75" customHeight="1" outlineLevel="1" x14ac:dyDescent="0.45">
      <c r="B152" s="688"/>
      <c r="C152" s="691"/>
      <c r="D152" s="231"/>
      <c r="E152" s="218"/>
      <c r="F152" s="218"/>
      <c r="G152" s="218"/>
      <c r="H152" s="219"/>
      <c r="I152" s="235" t="s">
        <v>43</v>
      </c>
      <c r="J152" s="236"/>
      <c r="K152" s="116">
        <v>1370000</v>
      </c>
      <c r="L152" s="116">
        <v>1370000</v>
      </c>
      <c r="M152" s="116">
        <v>1370000</v>
      </c>
      <c r="N152" s="116">
        <v>1370000</v>
      </c>
      <c r="O152" s="116">
        <v>1370000</v>
      </c>
      <c r="P152" s="116">
        <v>1370000</v>
      </c>
      <c r="Q152" s="116">
        <v>1370000</v>
      </c>
      <c r="R152" s="116">
        <v>1370000</v>
      </c>
      <c r="S152" s="116">
        <v>1370000</v>
      </c>
      <c r="T152" s="116">
        <v>1370000</v>
      </c>
      <c r="U152" s="94">
        <f t="shared" si="58"/>
        <v>13700000</v>
      </c>
    </row>
    <row r="153" spans="2:35" ht="21.75" customHeight="1" outlineLevel="1" x14ac:dyDescent="0.45">
      <c r="B153" s="688"/>
      <c r="C153" s="691"/>
      <c r="D153" s="231"/>
      <c r="E153" s="218"/>
      <c r="F153" s="218"/>
      <c r="G153" s="218"/>
      <c r="H153" s="219"/>
      <c r="I153" s="235" t="s">
        <v>61</v>
      </c>
      <c r="J153" s="23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94">
        <f t="shared" si="58"/>
        <v>0</v>
      </c>
    </row>
    <row r="154" spans="2:35" ht="21.75" customHeight="1" outlineLevel="1" x14ac:dyDescent="0.45">
      <c r="B154" s="688"/>
      <c r="C154" s="691"/>
      <c r="D154" s="231"/>
      <c r="E154" s="218"/>
      <c r="F154" s="218"/>
      <c r="G154" s="218"/>
      <c r="H154" s="219"/>
      <c r="I154" s="235" t="s">
        <v>62</v>
      </c>
      <c r="J154" s="236"/>
      <c r="K154" s="116">
        <v>36950000</v>
      </c>
      <c r="L154" s="116">
        <v>36950000</v>
      </c>
      <c r="M154" s="116">
        <v>36950000</v>
      </c>
      <c r="N154" s="116">
        <v>36950000</v>
      </c>
      <c r="O154" s="116">
        <v>36950000</v>
      </c>
      <c r="P154" s="116">
        <v>36950000</v>
      </c>
      <c r="Q154" s="116">
        <v>36950000</v>
      </c>
      <c r="R154" s="116">
        <v>36950000</v>
      </c>
      <c r="S154" s="116">
        <v>36950000</v>
      </c>
      <c r="T154" s="116">
        <v>36950000</v>
      </c>
      <c r="U154" s="94">
        <f t="shared" si="58"/>
        <v>369500000</v>
      </c>
    </row>
    <row r="155" spans="2:35" ht="21.75" customHeight="1" outlineLevel="1" x14ac:dyDescent="0.45">
      <c r="B155" s="688"/>
      <c r="C155" s="691"/>
      <c r="D155" s="231"/>
      <c r="E155" s="218"/>
      <c r="F155" s="218"/>
      <c r="G155" s="218"/>
      <c r="H155" s="219"/>
      <c r="I155" s="235" t="s">
        <v>63</v>
      </c>
      <c r="J155" s="236"/>
      <c r="K155" s="116">
        <v>15089000</v>
      </c>
      <c r="L155" s="116">
        <v>15089000</v>
      </c>
      <c r="M155" s="116">
        <v>15089000</v>
      </c>
      <c r="N155" s="116">
        <v>15089000</v>
      </c>
      <c r="O155" s="116">
        <v>15089000</v>
      </c>
      <c r="P155" s="116">
        <v>15089000</v>
      </c>
      <c r="Q155" s="116">
        <v>15089000</v>
      </c>
      <c r="R155" s="116">
        <v>15089000</v>
      </c>
      <c r="S155" s="116">
        <v>15089000</v>
      </c>
      <c r="T155" s="116">
        <v>15089000</v>
      </c>
      <c r="U155" s="94">
        <f t="shared" si="58"/>
        <v>150890000</v>
      </c>
    </row>
    <row r="156" spans="2:35" ht="21.75" customHeight="1" outlineLevel="1" x14ac:dyDescent="0.45">
      <c r="B156" s="688"/>
      <c r="C156" s="691"/>
      <c r="D156" s="231"/>
      <c r="E156" s="218"/>
      <c r="F156" s="218"/>
      <c r="G156" s="218"/>
      <c r="H156" s="219"/>
      <c r="I156" s="235" t="s">
        <v>64</v>
      </c>
      <c r="J156" s="23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94">
        <f t="shared" si="58"/>
        <v>0</v>
      </c>
    </row>
    <row r="157" spans="2:35" ht="21.75" customHeight="1" outlineLevel="1" x14ac:dyDescent="0.45">
      <c r="B157" s="688"/>
      <c r="C157" s="691"/>
      <c r="D157" s="231"/>
      <c r="E157" s="218"/>
      <c r="F157" s="218"/>
      <c r="G157" s="218"/>
      <c r="H157" s="219"/>
      <c r="I157" s="235" t="s">
        <v>65</v>
      </c>
      <c r="J157" s="236"/>
      <c r="K157" s="116">
        <v>1446000</v>
      </c>
      <c r="L157" s="116">
        <v>1446000</v>
      </c>
      <c r="M157" s="116">
        <v>1446000</v>
      </c>
      <c r="N157" s="116">
        <v>1446000</v>
      </c>
      <c r="O157" s="116">
        <v>1446000</v>
      </c>
      <c r="P157" s="116">
        <v>1446000</v>
      </c>
      <c r="Q157" s="116">
        <v>1446000</v>
      </c>
      <c r="R157" s="116">
        <v>1446000</v>
      </c>
      <c r="S157" s="116">
        <v>1446000</v>
      </c>
      <c r="T157" s="116">
        <v>1446000</v>
      </c>
      <c r="U157" s="94">
        <f t="shared" si="58"/>
        <v>14460000</v>
      </c>
    </row>
    <row r="158" spans="2:35" ht="21.75" customHeight="1" outlineLevel="1" x14ac:dyDescent="0.45">
      <c r="B158" s="688"/>
      <c r="C158" s="691"/>
      <c r="D158" s="231"/>
      <c r="E158" s="218"/>
      <c r="F158" s="218"/>
      <c r="G158" s="218"/>
      <c r="H158" s="219"/>
      <c r="I158" s="235" t="s">
        <v>66</v>
      </c>
      <c r="J158" s="236"/>
      <c r="K158" s="116">
        <v>747000</v>
      </c>
      <c r="L158" s="116">
        <v>747000</v>
      </c>
      <c r="M158" s="116">
        <v>747000</v>
      </c>
      <c r="N158" s="116">
        <v>747000</v>
      </c>
      <c r="O158" s="116">
        <v>747000</v>
      </c>
      <c r="P158" s="116">
        <v>747000</v>
      </c>
      <c r="Q158" s="116">
        <v>747000</v>
      </c>
      <c r="R158" s="116">
        <v>747000</v>
      </c>
      <c r="S158" s="116">
        <v>747000</v>
      </c>
      <c r="T158" s="116">
        <v>747000</v>
      </c>
      <c r="U158" s="94">
        <f t="shared" si="58"/>
        <v>7470000</v>
      </c>
    </row>
    <row r="159" spans="2:35" ht="21.75" customHeight="1" thickBot="1" x14ac:dyDescent="0.5">
      <c r="B159" s="688"/>
      <c r="C159" s="691"/>
      <c r="D159" s="237"/>
      <c r="E159" s="238" t="s">
        <v>30</v>
      </c>
      <c r="F159" s="239"/>
      <c r="G159" s="239"/>
      <c r="H159" s="240"/>
      <c r="I159" s="241"/>
      <c r="J159" s="242">
        <f t="shared" ref="J159:T159" si="63">SUM(J141,J146,J151)</f>
        <v>0</v>
      </c>
      <c r="K159" s="243">
        <f>SUM(K141,K146,K151)</f>
        <v>192894000</v>
      </c>
      <c r="L159" s="243">
        <f t="shared" si="63"/>
        <v>189273000</v>
      </c>
      <c r="M159" s="243">
        <f t="shared" si="63"/>
        <v>186841000</v>
      </c>
      <c r="N159" s="243">
        <f t="shared" si="63"/>
        <v>193321000</v>
      </c>
      <c r="O159" s="243">
        <f t="shared" si="63"/>
        <v>187406000</v>
      </c>
      <c r="P159" s="243">
        <f t="shared" si="63"/>
        <v>186199000</v>
      </c>
      <c r="Q159" s="243">
        <f t="shared" si="63"/>
        <v>194815000</v>
      </c>
      <c r="R159" s="243">
        <f t="shared" si="63"/>
        <v>187095000</v>
      </c>
      <c r="S159" s="243">
        <f t="shared" si="63"/>
        <v>187312000</v>
      </c>
      <c r="T159" s="244">
        <f t="shared" si="63"/>
        <v>192519000</v>
      </c>
      <c r="U159" s="245">
        <f>SUM(J159:T159)</f>
        <v>1897675000</v>
      </c>
    </row>
    <row r="160" spans="2:35" ht="21.75" customHeight="1" x14ac:dyDescent="0.45">
      <c r="B160" s="688"/>
      <c r="C160" s="691"/>
      <c r="D160" s="246" t="s">
        <v>105</v>
      </c>
      <c r="E160" s="247" t="s">
        <v>106</v>
      </c>
      <c r="F160" s="247" t="s">
        <v>23</v>
      </c>
      <c r="G160" s="248" t="s">
        <v>34</v>
      </c>
      <c r="H160" s="249" t="s">
        <v>107</v>
      </c>
      <c r="I160" s="250"/>
      <c r="J160" s="21" t="s">
        <v>45</v>
      </c>
      <c r="K160" s="22">
        <v>21600000</v>
      </c>
      <c r="L160" s="22">
        <v>0</v>
      </c>
      <c r="M160" s="22">
        <v>0</v>
      </c>
      <c r="N160" s="22">
        <v>0</v>
      </c>
      <c r="O160" s="22">
        <v>0</v>
      </c>
      <c r="P160" s="22">
        <v>21600000</v>
      </c>
      <c r="Q160" s="22"/>
      <c r="R160" s="22">
        <v>0</v>
      </c>
      <c r="S160" s="22">
        <v>0</v>
      </c>
      <c r="T160" s="23">
        <v>0</v>
      </c>
      <c r="U160" s="251">
        <f t="shared" si="58"/>
        <v>43200000</v>
      </c>
      <c r="V160" s="4" t="s">
        <v>71</v>
      </c>
      <c r="X160" s="4" t="str">
        <f>V160&amp;W160</f>
        <v>下水-4条</v>
      </c>
    </row>
    <row r="161" spans="2:24" ht="21.75" customHeight="1" x14ac:dyDescent="0.45">
      <c r="B161" s="688"/>
      <c r="C161" s="691"/>
      <c r="D161" s="252" t="s">
        <v>108</v>
      </c>
      <c r="E161" s="253"/>
      <c r="F161" s="253"/>
      <c r="G161" s="254" t="s">
        <v>18</v>
      </c>
      <c r="H161" s="255"/>
      <c r="I161" s="256"/>
      <c r="J161" s="257">
        <f>SUM(J160)</f>
        <v>0</v>
      </c>
      <c r="K161" s="258">
        <f t="shared" ref="K161:T161" si="64">SUM(K160)</f>
        <v>21600000</v>
      </c>
      <c r="L161" s="258">
        <f t="shared" si="64"/>
        <v>0</v>
      </c>
      <c r="M161" s="258">
        <f t="shared" si="64"/>
        <v>0</v>
      </c>
      <c r="N161" s="258">
        <f t="shared" si="64"/>
        <v>0</v>
      </c>
      <c r="O161" s="258">
        <f t="shared" si="64"/>
        <v>0</v>
      </c>
      <c r="P161" s="258">
        <f t="shared" si="64"/>
        <v>21600000</v>
      </c>
      <c r="Q161" s="258">
        <f t="shared" si="64"/>
        <v>0</v>
      </c>
      <c r="R161" s="258">
        <f t="shared" si="64"/>
        <v>0</v>
      </c>
      <c r="S161" s="258">
        <f t="shared" si="64"/>
        <v>0</v>
      </c>
      <c r="T161" s="259">
        <f t="shared" si="64"/>
        <v>0</v>
      </c>
      <c r="U161" s="260">
        <f t="shared" si="58"/>
        <v>43200000</v>
      </c>
    </row>
    <row r="162" spans="2:24" ht="21.75" customHeight="1" x14ac:dyDescent="0.45">
      <c r="B162" s="688"/>
      <c r="C162" s="691"/>
      <c r="D162" s="261"/>
      <c r="E162" s="262" t="s">
        <v>109</v>
      </c>
      <c r="F162" s="262" t="s">
        <v>23</v>
      </c>
      <c r="G162" s="263" t="s">
        <v>34</v>
      </c>
      <c r="H162" s="264" t="s">
        <v>110</v>
      </c>
      <c r="I162" s="265"/>
      <c r="J162" s="266" t="s">
        <v>83</v>
      </c>
      <c r="K162" s="39"/>
      <c r="L162" s="39"/>
      <c r="M162" s="39"/>
      <c r="N162" s="39"/>
      <c r="O162" s="39"/>
      <c r="P162" s="39"/>
      <c r="Q162" s="39"/>
      <c r="R162" s="39"/>
      <c r="S162" s="39"/>
      <c r="T162" s="40"/>
      <c r="U162" s="86">
        <f t="shared" si="58"/>
        <v>0</v>
      </c>
      <c r="V162" s="4" t="s">
        <v>71</v>
      </c>
      <c r="X162" s="4" t="str">
        <f>V162&amp;W162</f>
        <v>下水-4条</v>
      </c>
    </row>
    <row r="163" spans="2:24" ht="21.75" customHeight="1" x14ac:dyDescent="0.45">
      <c r="B163" s="688"/>
      <c r="C163" s="691"/>
      <c r="D163" s="252"/>
      <c r="E163" s="253"/>
      <c r="F163" s="253"/>
      <c r="G163" s="254" t="s">
        <v>18</v>
      </c>
      <c r="H163" s="255"/>
      <c r="I163" s="256"/>
      <c r="J163" s="257">
        <f>SUM(J162)</f>
        <v>0</v>
      </c>
      <c r="K163" s="258">
        <f t="shared" ref="K163:T163" si="65">SUM(K162)</f>
        <v>0</v>
      </c>
      <c r="L163" s="258">
        <f t="shared" si="65"/>
        <v>0</v>
      </c>
      <c r="M163" s="258">
        <f t="shared" si="65"/>
        <v>0</v>
      </c>
      <c r="N163" s="258">
        <f t="shared" si="65"/>
        <v>0</v>
      </c>
      <c r="O163" s="258">
        <f t="shared" si="65"/>
        <v>0</v>
      </c>
      <c r="P163" s="258">
        <f t="shared" si="65"/>
        <v>0</v>
      </c>
      <c r="Q163" s="258">
        <f t="shared" si="65"/>
        <v>0</v>
      </c>
      <c r="R163" s="258">
        <f t="shared" si="65"/>
        <v>0</v>
      </c>
      <c r="S163" s="258">
        <f t="shared" si="65"/>
        <v>0</v>
      </c>
      <c r="T163" s="259">
        <f t="shared" si="65"/>
        <v>0</v>
      </c>
      <c r="U163" s="260">
        <f t="shared" si="58"/>
        <v>0</v>
      </c>
    </row>
    <row r="164" spans="2:24" ht="21.75" customHeight="1" thickBot="1" x14ac:dyDescent="0.5">
      <c r="B164" s="688"/>
      <c r="C164" s="691"/>
      <c r="D164" s="267"/>
      <c r="E164" s="268" t="s">
        <v>30</v>
      </c>
      <c r="F164" s="269"/>
      <c r="G164" s="269"/>
      <c r="H164" s="270"/>
      <c r="I164" s="271"/>
      <c r="J164" s="272">
        <f>SUM(J161,J163)</f>
        <v>0</v>
      </c>
      <c r="K164" s="273">
        <f t="shared" ref="K164:T164" si="66">SUM(K161,K163)</f>
        <v>21600000</v>
      </c>
      <c r="L164" s="273">
        <f t="shared" si="66"/>
        <v>0</v>
      </c>
      <c r="M164" s="273">
        <f t="shared" si="66"/>
        <v>0</v>
      </c>
      <c r="N164" s="273">
        <f t="shared" si="66"/>
        <v>0</v>
      </c>
      <c r="O164" s="273">
        <f t="shared" si="66"/>
        <v>0</v>
      </c>
      <c r="P164" s="273">
        <f t="shared" si="66"/>
        <v>21600000</v>
      </c>
      <c r="Q164" s="273">
        <f t="shared" si="66"/>
        <v>0</v>
      </c>
      <c r="R164" s="273">
        <f t="shared" si="66"/>
        <v>0</v>
      </c>
      <c r="S164" s="273">
        <f t="shared" si="66"/>
        <v>0</v>
      </c>
      <c r="T164" s="274">
        <f t="shared" si="66"/>
        <v>0</v>
      </c>
      <c r="U164" s="275">
        <f t="shared" si="58"/>
        <v>43200000</v>
      </c>
    </row>
    <row r="165" spans="2:24" ht="21.75" customHeight="1" x14ac:dyDescent="0.45">
      <c r="B165" s="688"/>
      <c r="C165" s="691"/>
      <c r="D165" s="276" t="s">
        <v>111</v>
      </c>
      <c r="E165" s="277" t="s">
        <v>112</v>
      </c>
      <c r="F165" s="277" t="s">
        <v>23</v>
      </c>
      <c r="G165" s="278" t="s">
        <v>34</v>
      </c>
      <c r="H165" s="279" t="s">
        <v>113</v>
      </c>
      <c r="I165" s="280"/>
      <c r="J165" s="266" t="s">
        <v>83</v>
      </c>
      <c r="K165" s="39"/>
      <c r="L165" s="39"/>
      <c r="M165" s="39"/>
      <c r="N165" s="39"/>
      <c r="O165" s="39"/>
      <c r="P165" s="39"/>
      <c r="Q165" s="39"/>
      <c r="R165" s="39"/>
      <c r="S165" s="39"/>
      <c r="T165" s="40"/>
      <c r="U165" s="172">
        <f t="shared" si="58"/>
        <v>0</v>
      </c>
      <c r="V165" s="4" t="s">
        <v>71</v>
      </c>
      <c r="X165" s="4" t="str">
        <f>V165&amp;W165</f>
        <v>下水-4条</v>
      </c>
    </row>
    <row r="166" spans="2:24" ht="21.75" customHeight="1" x14ac:dyDescent="0.45">
      <c r="B166" s="688"/>
      <c r="C166" s="691"/>
      <c r="D166" s="276" t="s">
        <v>114</v>
      </c>
      <c r="E166" s="278"/>
      <c r="F166" s="278"/>
      <c r="G166" s="281" t="s">
        <v>18</v>
      </c>
      <c r="H166" s="282"/>
      <c r="I166" s="283"/>
      <c r="J166" s="284">
        <f>SUM(J165)</f>
        <v>0</v>
      </c>
      <c r="K166" s="285">
        <f t="shared" ref="K166:T166" si="67">SUM(K165)</f>
        <v>0</v>
      </c>
      <c r="L166" s="285">
        <f t="shared" si="67"/>
        <v>0</v>
      </c>
      <c r="M166" s="285">
        <f t="shared" si="67"/>
        <v>0</v>
      </c>
      <c r="N166" s="285">
        <f t="shared" si="67"/>
        <v>0</v>
      </c>
      <c r="O166" s="285">
        <f t="shared" si="67"/>
        <v>0</v>
      </c>
      <c r="P166" s="285">
        <f t="shared" si="67"/>
        <v>0</v>
      </c>
      <c r="Q166" s="285">
        <f t="shared" si="67"/>
        <v>0</v>
      </c>
      <c r="R166" s="285">
        <f t="shared" si="67"/>
        <v>0</v>
      </c>
      <c r="S166" s="285">
        <f t="shared" si="67"/>
        <v>0</v>
      </c>
      <c r="T166" s="286">
        <f t="shared" si="67"/>
        <v>0</v>
      </c>
      <c r="U166" s="287">
        <f t="shared" si="58"/>
        <v>0</v>
      </c>
    </row>
    <row r="167" spans="2:24" ht="21.75" customHeight="1" x14ac:dyDescent="0.45">
      <c r="B167" s="688"/>
      <c r="C167" s="691"/>
      <c r="D167" s="276"/>
      <c r="E167" s="277" t="s">
        <v>115</v>
      </c>
      <c r="F167" s="288" t="s">
        <v>91</v>
      </c>
      <c r="G167" s="289" t="s">
        <v>34</v>
      </c>
      <c r="H167" s="290" t="s">
        <v>116</v>
      </c>
      <c r="I167" s="283"/>
      <c r="J167" s="104">
        <v>0</v>
      </c>
      <c r="K167" s="105">
        <v>50000000</v>
      </c>
      <c r="L167" s="105">
        <v>50000000</v>
      </c>
      <c r="M167" s="105">
        <v>50000000</v>
      </c>
      <c r="N167" s="105">
        <v>50000000</v>
      </c>
      <c r="O167" s="105">
        <v>50000000</v>
      </c>
      <c r="P167" s="105">
        <v>25000000</v>
      </c>
      <c r="Q167" s="105">
        <v>25000000</v>
      </c>
      <c r="R167" s="105">
        <v>25000000</v>
      </c>
      <c r="S167" s="105">
        <v>25000000</v>
      </c>
      <c r="T167" s="106">
        <v>25000000</v>
      </c>
      <c r="U167" s="107">
        <f t="shared" si="58"/>
        <v>375000000</v>
      </c>
      <c r="V167" s="4" t="s">
        <v>71</v>
      </c>
      <c r="W167" s="4" t="s">
        <v>56</v>
      </c>
      <c r="X167" s="4" t="str">
        <f>V167&amp;W167</f>
        <v>下水-4条【精算】</v>
      </c>
    </row>
    <row r="168" spans="2:24" ht="21.75" customHeight="1" x14ac:dyDescent="0.45">
      <c r="B168" s="688"/>
      <c r="C168" s="691"/>
      <c r="D168" s="276"/>
      <c r="E168" s="278"/>
      <c r="F168" s="278"/>
      <c r="G168" s="281" t="s">
        <v>18</v>
      </c>
      <c r="H168" s="282"/>
      <c r="I168" s="283"/>
      <c r="J168" s="284">
        <f>SUM(J167)</f>
        <v>0</v>
      </c>
      <c r="K168" s="285">
        <f t="shared" ref="K168:T168" si="68">SUM(K167)</f>
        <v>50000000</v>
      </c>
      <c r="L168" s="285">
        <f t="shared" si="68"/>
        <v>50000000</v>
      </c>
      <c r="M168" s="285">
        <f t="shared" si="68"/>
        <v>50000000</v>
      </c>
      <c r="N168" s="285">
        <f t="shared" si="68"/>
        <v>50000000</v>
      </c>
      <c r="O168" s="285">
        <f t="shared" si="68"/>
        <v>50000000</v>
      </c>
      <c r="P168" s="285">
        <f t="shared" si="68"/>
        <v>25000000</v>
      </c>
      <c r="Q168" s="285">
        <f t="shared" si="68"/>
        <v>25000000</v>
      </c>
      <c r="R168" s="285">
        <f t="shared" si="68"/>
        <v>25000000</v>
      </c>
      <c r="S168" s="285">
        <f t="shared" si="68"/>
        <v>25000000</v>
      </c>
      <c r="T168" s="286">
        <f t="shared" si="68"/>
        <v>25000000</v>
      </c>
      <c r="U168" s="287">
        <f t="shared" si="58"/>
        <v>375000000</v>
      </c>
    </row>
    <row r="169" spans="2:24" ht="21.75" customHeight="1" thickBot="1" x14ac:dyDescent="0.5">
      <c r="B169" s="688"/>
      <c r="C169" s="691"/>
      <c r="D169" s="276"/>
      <c r="E169" s="291" t="s">
        <v>30</v>
      </c>
      <c r="F169" s="292"/>
      <c r="G169" s="292"/>
      <c r="H169" s="293"/>
      <c r="I169" s="294"/>
      <c r="J169" s="284">
        <f>SUM(J168,J166)</f>
        <v>0</v>
      </c>
      <c r="K169" s="285">
        <f t="shared" ref="K169:T169" si="69">SUM(K168,K166)</f>
        <v>50000000</v>
      </c>
      <c r="L169" s="285">
        <f t="shared" si="69"/>
        <v>50000000</v>
      </c>
      <c r="M169" s="285">
        <f t="shared" si="69"/>
        <v>50000000</v>
      </c>
      <c r="N169" s="285">
        <f t="shared" si="69"/>
        <v>50000000</v>
      </c>
      <c r="O169" s="285">
        <f t="shared" si="69"/>
        <v>50000000</v>
      </c>
      <c r="P169" s="285">
        <f t="shared" si="69"/>
        <v>25000000</v>
      </c>
      <c r="Q169" s="285">
        <f t="shared" si="69"/>
        <v>25000000</v>
      </c>
      <c r="R169" s="285">
        <f t="shared" si="69"/>
        <v>25000000</v>
      </c>
      <c r="S169" s="285">
        <f t="shared" si="69"/>
        <v>25000000</v>
      </c>
      <c r="T169" s="286">
        <f t="shared" si="69"/>
        <v>25000000</v>
      </c>
      <c r="U169" s="287">
        <f t="shared" si="58"/>
        <v>375000000</v>
      </c>
    </row>
    <row r="170" spans="2:24" ht="21.75" customHeight="1" thickBot="1" x14ac:dyDescent="0.5">
      <c r="B170" s="688"/>
      <c r="C170" s="691"/>
      <c r="D170" s="295" t="s">
        <v>117</v>
      </c>
      <c r="E170" s="296"/>
      <c r="F170" s="296"/>
      <c r="G170" s="296"/>
      <c r="H170" s="297"/>
      <c r="I170" s="298"/>
      <c r="J170" s="299">
        <f>SUM(J159,J164,J169)</f>
        <v>0</v>
      </c>
      <c r="K170" s="300">
        <f t="shared" ref="K170:T170" si="70">SUM(K159,K164,K169)</f>
        <v>264494000</v>
      </c>
      <c r="L170" s="300">
        <f t="shared" si="70"/>
        <v>239273000</v>
      </c>
      <c r="M170" s="300">
        <f t="shared" si="70"/>
        <v>236841000</v>
      </c>
      <c r="N170" s="300">
        <f t="shared" si="70"/>
        <v>243321000</v>
      </c>
      <c r="O170" s="300">
        <f t="shared" si="70"/>
        <v>237406000</v>
      </c>
      <c r="P170" s="300">
        <f t="shared" si="70"/>
        <v>232799000</v>
      </c>
      <c r="Q170" s="300">
        <f t="shared" si="70"/>
        <v>219815000</v>
      </c>
      <c r="R170" s="300">
        <f t="shared" si="70"/>
        <v>212095000</v>
      </c>
      <c r="S170" s="300">
        <f t="shared" si="70"/>
        <v>212312000</v>
      </c>
      <c r="T170" s="301">
        <f t="shared" si="70"/>
        <v>217519000</v>
      </c>
      <c r="U170" s="302">
        <f t="shared" si="58"/>
        <v>2315875000</v>
      </c>
    </row>
    <row r="171" spans="2:24" ht="21.75" customHeight="1" thickBot="1" x14ac:dyDescent="0.5">
      <c r="B171" s="689"/>
      <c r="C171" s="303" t="s">
        <v>118</v>
      </c>
      <c r="D171" s="304"/>
      <c r="E171" s="305"/>
      <c r="F171" s="305"/>
      <c r="G171" s="305"/>
      <c r="H171" s="306"/>
      <c r="I171" s="307"/>
      <c r="J171" s="308">
        <f t="shared" ref="J171:T171" si="71">SUM(J140,J170)</f>
        <v>10000000</v>
      </c>
      <c r="K171" s="309">
        <f t="shared" si="71"/>
        <v>1075196620</v>
      </c>
      <c r="L171" s="309">
        <f t="shared" si="71"/>
        <v>1416822620</v>
      </c>
      <c r="M171" s="309">
        <f t="shared" si="71"/>
        <v>1426178220</v>
      </c>
      <c r="N171" s="309">
        <f t="shared" si="71"/>
        <v>1429576620</v>
      </c>
      <c r="O171" s="309">
        <f t="shared" si="71"/>
        <v>1326357620</v>
      </c>
      <c r="P171" s="309">
        <f t="shared" si="71"/>
        <v>1339187220</v>
      </c>
      <c r="Q171" s="309">
        <f t="shared" si="71"/>
        <v>1360874620</v>
      </c>
      <c r="R171" s="309">
        <f t="shared" si="71"/>
        <v>1492371620</v>
      </c>
      <c r="S171" s="309">
        <f t="shared" si="71"/>
        <v>1365940220</v>
      </c>
      <c r="T171" s="310">
        <f t="shared" si="71"/>
        <v>1376359620</v>
      </c>
      <c r="U171" s="311">
        <f t="shared" si="58"/>
        <v>13618865000</v>
      </c>
    </row>
    <row r="172" spans="2:24" ht="21.75" customHeight="1" x14ac:dyDescent="0.45">
      <c r="B172" s="673" t="s">
        <v>119</v>
      </c>
      <c r="C172" s="312" t="s">
        <v>120</v>
      </c>
      <c r="D172" s="313"/>
      <c r="E172" s="314" t="s">
        <v>121</v>
      </c>
      <c r="F172" s="314" t="s">
        <v>23</v>
      </c>
      <c r="G172" s="314" t="s">
        <v>122</v>
      </c>
      <c r="H172" s="52" t="s">
        <v>123</v>
      </c>
      <c r="I172" s="315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316"/>
      <c r="U172" s="251">
        <f t="shared" si="58"/>
        <v>0</v>
      </c>
    </row>
    <row r="173" spans="2:24" ht="21.75" customHeight="1" x14ac:dyDescent="0.45">
      <c r="B173" s="674"/>
      <c r="C173" s="50"/>
      <c r="D173" s="317"/>
      <c r="E173" s="88" t="s">
        <v>124</v>
      </c>
      <c r="F173" s="88" t="s">
        <v>23</v>
      </c>
      <c r="G173" s="88" t="s">
        <v>122</v>
      </c>
      <c r="H173" s="72" t="s">
        <v>125</v>
      </c>
      <c r="I173" s="63"/>
      <c r="J173" s="64"/>
      <c r="K173" s="65"/>
      <c r="L173" s="65"/>
      <c r="M173" s="65"/>
      <c r="N173" s="65"/>
      <c r="O173" s="65"/>
      <c r="P173" s="65"/>
      <c r="Q173" s="65"/>
      <c r="R173" s="65"/>
      <c r="S173" s="65"/>
      <c r="T173" s="151"/>
      <c r="U173" s="86">
        <f t="shared" si="58"/>
        <v>0</v>
      </c>
    </row>
    <row r="174" spans="2:24" ht="21.75" customHeight="1" thickBot="1" x14ac:dyDescent="0.5">
      <c r="B174" s="674"/>
      <c r="C174" s="121"/>
      <c r="D174" s="318"/>
      <c r="E174" s="319" t="s">
        <v>30</v>
      </c>
      <c r="F174" s="320"/>
      <c r="G174" s="320"/>
      <c r="H174" s="321"/>
      <c r="I174" s="322"/>
      <c r="J174" s="323">
        <f>SUM(J172:J173)</f>
        <v>0</v>
      </c>
      <c r="K174" s="324">
        <f t="shared" ref="K174:T174" si="72">SUM(K172:K173)</f>
        <v>0</v>
      </c>
      <c r="L174" s="324">
        <f t="shared" si="72"/>
        <v>0</v>
      </c>
      <c r="M174" s="324">
        <f t="shared" si="72"/>
        <v>0</v>
      </c>
      <c r="N174" s="324">
        <f t="shared" si="72"/>
        <v>0</v>
      </c>
      <c r="O174" s="324">
        <f t="shared" si="72"/>
        <v>0</v>
      </c>
      <c r="P174" s="324">
        <f t="shared" si="72"/>
        <v>0</v>
      </c>
      <c r="Q174" s="324">
        <f t="shared" si="72"/>
        <v>0</v>
      </c>
      <c r="R174" s="324">
        <f t="shared" si="72"/>
        <v>0</v>
      </c>
      <c r="S174" s="324">
        <f t="shared" si="72"/>
        <v>0</v>
      </c>
      <c r="T174" s="325">
        <f t="shared" si="72"/>
        <v>0</v>
      </c>
      <c r="U174" s="326">
        <f t="shared" si="58"/>
        <v>0</v>
      </c>
    </row>
    <row r="175" spans="2:24" ht="21.75" customHeight="1" x14ac:dyDescent="0.45">
      <c r="B175" s="674"/>
      <c r="C175" s="327" t="s">
        <v>126</v>
      </c>
      <c r="D175" s="328"/>
      <c r="E175" s="329" t="s">
        <v>127</v>
      </c>
      <c r="F175" s="329" t="s">
        <v>23</v>
      </c>
      <c r="G175" s="330" t="s">
        <v>122</v>
      </c>
      <c r="H175" s="331" t="s">
        <v>128</v>
      </c>
      <c r="I175" s="332"/>
      <c r="J175" s="54"/>
      <c r="K175" s="55"/>
      <c r="L175" s="55"/>
      <c r="M175" s="55"/>
      <c r="N175" s="55"/>
      <c r="O175" s="55"/>
      <c r="P175" s="55"/>
      <c r="Q175" s="55"/>
      <c r="R175" s="55"/>
      <c r="S175" s="55"/>
      <c r="T175" s="316"/>
      <c r="U175" s="251">
        <f t="shared" si="58"/>
        <v>0</v>
      </c>
    </row>
    <row r="176" spans="2:24" ht="21.75" customHeight="1" x14ac:dyDescent="0.45">
      <c r="B176" s="674"/>
      <c r="C176" s="333"/>
      <c r="D176" s="334"/>
      <c r="E176" s="335"/>
      <c r="F176" s="335"/>
      <c r="G176" s="336" t="s">
        <v>18</v>
      </c>
      <c r="H176" s="337"/>
      <c r="I176" s="338"/>
      <c r="J176" s="339">
        <f>SUM(J175)</f>
        <v>0</v>
      </c>
      <c r="K176" s="340">
        <f t="shared" ref="K176:T176" si="73">SUM(K175)</f>
        <v>0</v>
      </c>
      <c r="L176" s="340">
        <f t="shared" si="73"/>
        <v>0</v>
      </c>
      <c r="M176" s="340">
        <f t="shared" si="73"/>
        <v>0</v>
      </c>
      <c r="N176" s="340">
        <f t="shared" si="73"/>
        <v>0</v>
      </c>
      <c r="O176" s="340">
        <f t="shared" si="73"/>
        <v>0</v>
      </c>
      <c r="P176" s="340">
        <f t="shared" si="73"/>
        <v>0</v>
      </c>
      <c r="Q176" s="340">
        <f t="shared" si="73"/>
        <v>0</v>
      </c>
      <c r="R176" s="340">
        <f t="shared" si="73"/>
        <v>0</v>
      </c>
      <c r="S176" s="340">
        <f t="shared" si="73"/>
        <v>0</v>
      </c>
      <c r="T176" s="341">
        <f t="shared" si="73"/>
        <v>0</v>
      </c>
      <c r="U176" s="342">
        <f t="shared" si="58"/>
        <v>0</v>
      </c>
    </row>
    <row r="177" spans="2:21" ht="21.75" customHeight="1" x14ac:dyDescent="0.45">
      <c r="B177" s="674"/>
      <c r="C177" s="333"/>
      <c r="D177" s="334"/>
      <c r="E177" s="343" t="s">
        <v>129</v>
      </c>
      <c r="F177" s="343" t="s">
        <v>23</v>
      </c>
      <c r="G177" s="335" t="s">
        <v>122</v>
      </c>
      <c r="H177" s="344" t="s">
        <v>130</v>
      </c>
      <c r="I177" s="345"/>
      <c r="J177" s="38"/>
      <c r="K177" s="39"/>
      <c r="L177" s="39"/>
      <c r="M177" s="39"/>
      <c r="N177" s="39"/>
      <c r="O177" s="39"/>
      <c r="P177" s="39"/>
      <c r="Q177" s="39"/>
      <c r="R177" s="39"/>
      <c r="S177" s="39"/>
      <c r="T177" s="40"/>
      <c r="U177" s="172">
        <f t="shared" si="58"/>
        <v>0</v>
      </c>
    </row>
    <row r="178" spans="2:21" ht="21.75" customHeight="1" x14ac:dyDescent="0.45">
      <c r="B178" s="674"/>
      <c r="C178" s="333"/>
      <c r="D178" s="334"/>
      <c r="E178" s="335"/>
      <c r="F178" s="335"/>
      <c r="G178" s="336" t="s">
        <v>18</v>
      </c>
      <c r="H178" s="346"/>
      <c r="I178" s="338"/>
      <c r="J178" s="339">
        <f>SUM(J177)</f>
        <v>0</v>
      </c>
      <c r="K178" s="340">
        <f t="shared" ref="K178:T178" si="74">SUM(K177)</f>
        <v>0</v>
      </c>
      <c r="L178" s="340">
        <f t="shared" si="74"/>
        <v>0</v>
      </c>
      <c r="M178" s="340">
        <f t="shared" si="74"/>
        <v>0</v>
      </c>
      <c r="N178" s="340">
        <f t="shared" si="74"/>
        <v>0</v>
      </c>
      <c r="O178" s="340">
        <f t="shared" si="74"/>
        <v>0</v>
      </c>
      <c r="P178" s="340">
        <f t="shared" si="74"/>
        <v>0</v>
      </c>
      <c r="Q178" s="340">
        <f t="shared" si="74"/>
        <v>0</v>
      </c>
      <c r="R178" s="340">
        <f t="shared" si="74"/>
        <v>0</v>
      </c>
      <c r="S178" s="340">
        <f t="shared" si="74"/>
        <v>0</v>
      </c>
      <c r="T178" s="341">
        <f t="shared" si="74"/>
        <v>0</v>
      </c>
      <c r="U178" s="342">
        <f t="shared" si="58"/>
        <v>0</v>
      </c>
    </row>
    <row r="179" spans="2:21" ht="21.75" customHeight="1" thickBot="1" x14ac:dyDescent="0.5">
      <c r="B179" s="674"/>
      <c r="C179" s="347"/>
      <c r="D179" s="348"/>
      <c r="E179" s="349" t="s">
        <v>30</v>
      </c>
      <c r="F179" s="350"/>
      <c r="G179" s="350"/>
      <c r="H179" s="350"/>
      <c r="I179" s="351"/>
      <c r="J179" s="352">
        <f>SUM(J176,J178)</f>
        <v>0</v>
      </c>
      <c r="K179" s="353">
        <f t="shared" ref="K179:T179" si="75">SUM(K176,K178)</f>
        <v>0</v>
      </c>
      <c r="L179" s="353">
        <f t="shared" si="75"/>
        <v>0</v>
      </c>
      <c r="M179" s="353">
        <f t="shared" si="75"/>
        <v>0</v>
      </c>
      <c r="N179" s="353">
        <f t="shared" si="75"/>
        <v>0</v>
      </c>
      <c r="O179" s="353">
        <f t="shared" si="75"/>
        <v>0</v>
      </c>
      <c r="P179" s="353">
        <f t="shared" si="75"/>
        <v>0</v>
      </c>
      <c r="Q179" s="353">
        <f t="shared" si="75"/>
        <v>0</v>
      </c>
      <c r="R179" s="353">
        <f t="shared" si="75"/>
        <v>0</v>
      </c>
      <c r="S179" s="353">
        <f t="shared" si="75"/>
        <v>0</v>
      </c>
      <c r="T179" s="354">
        <f t="shared" si="75"/>
        <v>0</v>
      </c>
      <c r="U179" s="355">
        <f t="shared" si="58"/>
        <v>0</v>
      </c>
    </row>
    <row r="180" spans="2:21" ht="21.75" customHeight="1" thickBot="1" x14ac:dyDescent="0.5">
      <c r="B180" s="675"/>
      <c r="C180" s="303" t="s">
        <v>131</v>
      </c>
      <c r="D180" s="304"/>
      <c r="E180" s="305"/>
      <c r="F180" s="305"/>
      <c r="G180" s="305"/>
      <c r="H180" s="305"/>
      <c r="I180" s="307"/>
      <c r="J180" s="308">
        <f>SUM(J174,J179)</f>
        <v>0</v>
      </c>
      <c r="K180" s="309">
        <f t="shared" ref="K180:T180" si="76">SUM(K174,K179)</f>
        <v>0</v>
      </c>
      <c r="L180" s="309">
        <f t="shared" si="76"/>
        <v>0</v>
      </c>
      <c r="M180" s="309">
        <f t="shared" si="76"/>
        <v>0</v>
      </c>
      <c r="N180" s="309">
        <f t="shared" si="76"/>
        <v>0</v>
      </c>
      <c r="O180" s="309">
        <f t="shared" si="76"/>
        <v>0</v>
      </c>
      <c r="P180" s="309">
        <f t="shared" si="76"/>
        <v>0</v>
      </c>
      <c r="Q180" s="309">
        <f t="shared" si="76"/>
        <v>0</v>
      </c>
      <c r="R180" s="309">
        <f t="shared" si="76"/>
        <v>0</v>
      </c>
      <c r="S180" s="309">
        <f t="shared" si="76"/>
        <v>0</v>
      </c>
      <c r="T180" s="310">
        <f t="shared" si="76"/>
        <v>0</v>
      </c>
      <c r="U180" s="311">
        <f t="shared" si="58"/>
        <v>0</v>
      </c>
    </row>
    <row r="181" spans="2:21" ht="21.75" customHeight="1" thickBot="1" x14ac:dyDescent="0.5">
      <c r="B181" s="356" t="s">
        <v>132</v>
      </c>
      <c r="C181" s="357"/>
      <c r="D181" s="358"/>
      <c r="E181" s="359"/>
      <c r="F181" s="359"/>
      <c r="G181" s="359"/>
      <c r="H181" s="359"/>
      <c r="I181" s="360"/>
      <c r="J181" s="361">
        <f>SUM(J171,J180)</f>
        <v>10000000</v>
      </c>
      <c r="K181" s="362">
        <f t="shared" ref="K181:T181" si="77">SUM(K171,K180)</f>
        <v>1075196620</v>
      </c>
      <c r="L181" s="362">
        <f t="shared" si="77"/>
        <v>1416822620</v>
      </c>
      <c r="M181" s="362">
        <f t="shared" si="77"/>
        <v>1426178220</v>
      </c>
      <c r="N181" s="362">
        <f t="shared" si="77"/>
        <v>1429576620</v>
      </c>
      <c r="O181" s="362">
        <f t="shared" si="77"/>
        <v>1326357620</v>
      </c>
      <c r="P181" s="362">
        <f t="shared" si="77"/>
        <v>1339187220</v>
      </c>
      <c r="Q181" s="362">
        <f t="shared" si="77"/>
        <v>1360874620</v>
      </c>
      <c r="R181" s="362">
        <f t="shared" si="77"/>
        <v>1492371620</v>
      </c>
      <c r="S181" s="362">
        <f t="shared" si="77"/>
        <v>1365940220</v>
      </c>
      <c r="T181" s="363">
        <f t="shared" si="77"/>
        <v>1376359620</v>
      </c>
      <c r="U181" s="364">
        <f>SUM(J181:T181)</f>
        <v>13618865000</v>
      </c>
    </row>
    <row r="183" spans="2:21" ht="21.75" customHeight="1" x14ac:dyDescent="0.45">
      <c r="T183" s="367" t="s">
        <v>31</v>
      </c>
      <c r="U183" s="368">
        <f t="shared" ref="U183:U189" si="78">SUMIF($V$4:$V$181,T183,$U$4:$U$181)</f>
        <v>388700000</v>
      </c>
    </row>
    <row r="184" spans="2:21" ht="21.75" customHeight="1" x14ac:dyDescent="0.45">
      <c r="T184" s="369" t="s">
        <v>71</v>
      </c>
      <c r="U184" s="370">
        <f t="shared" si="78"/>
        <v>6106830000</v>
      </c>
    </row>
    <row r="185" spans="2:21" ht="21.75" customHeight="1" x14ac:dyDescent="0.45">
      <c r="T185" s="369" t="s">
        <v>75</v>
      </c>
      <c r="U185" s="370">
        <f t="shared" si="78"/>
        <v>130000000</v>
      </c>
    </row>
    <row r="186" spans="2:21" ht="21.75" customHeight="1" x14ac:dyDescent="0.45">
      <c r="T186" s="369" t="s">
        <v>77</v>
      </c>
      <c r="U186" s="370">
        <f t="shared" si="78"/>
        <v>27000000</v>
      </c>
    </row>
    <row r="187" spans="2:21" ht="21.75" customHeight="1" x14ac:dyDescent="0.45">
      <c r="T187" s="369" t="s">
        <v>42</v>
      </c>
      <c r="U187" s="370">
        <f t="shared" si="78"/>
        <v>6411502800</v>
      </c>
    </row>
    <row r="188" spans="2:21" ht="21.75" customHeight="1" x14ac:dyDescent="0.45">
      <c r="T188" s="369" t="s">
        <v>48</v>
      </c>
      <c r="U188" s="370">
        <f t="shared" si="78"/>
        <v>444416000</v>
      </c>
    </row>
    <row r="189" spans="2:21" ht="21.75" customHeight="1" x14ac:dyDescent="0.45">
      <c r="T189" s="369" t="s">
        <v>52</v>
      </c>
      <c r="U189" s="370">
        <f t="shared" si="78"/>
        <v>110416200</v>
      </c>
    </row>
    <row r="190" spans="2:21" ht="21.75" customHeight="1" x14ac:dyDescent="0.45">
      <c r="T190" s="369"/>
      <c r="U190" s="370">
        <f>SUM(U183:U189)</f>
        <v>13618865000</v>
      </c>
    </row>
    <row r="191" spans="2:21" ht="21.75" customHeight="1" x14ac:dyDescent="0.45">
      <c r="T191" s="369"/>
      <c r="U191" s="370"/>
    </row>
    <row r="192" spans="2:21" ht="21.75" customHeight="1" x14ac:dyDescent="0.45">
      <c r="T192" s="369" t="s">
        <v>133</v>
      </c>
      <c r="U192" s="370">
        <f t="shared" ref="U192:U198" si="79">SUMIF($X$4:$X$181,T192,$U$4:$U$181)</f>
        <v>0</v>
      </c>
    </row>
    <row r="193" spans="20:21" ht="21.75" customHeight="1" x14ac:dyDescent="0.45">
      <c r="T193" s="369" t="s">
        <v>134</v>
      </c>
      <c r="U193" s="370">
        <f t="shared" si="79"/>
        <v>920080000</v>
      </c>
    </row>
    <row r="194" spans="20:21" ht="21.75" customHeight="1" x14ac:dyDescent="0.45">
      <c r="T194" s="369" t="s">
        <v>135</v>
      </c>
      <c r="U194" s="370">
        <f t="shared" si="79"/>
        <v>0</v>
      </c>
    </row>
    <row r="195" spans="20:21" ht="21.75" customHeight="1" x14ac:dyDescent="0.45">
      <c r="T195" s="369" t="s">
        <v>136</v>
      </c>
      <c r="U195" s="370">
        <f t="shared" si="79"/>
        <v>0</v>
      </c>
    </row>
    <row r="196" spans="20:21" ht="21.75" customHeight="1" x14ac:dyDescent="0.45">
      <c r="T196" s="369" t="s">
        <v>137</v>
      </c>
      <c r="U196" s="370">
        <f t="shared" si="79"/>
        <v>3397436126</v>
      </c>
    </row>
    <row r="197" spans="20:21" ht="21.75" customHeight="1" x14ac:dyDescent="0.45">
      <c r="T197" s="369" t="s">
        <v>138</v>
      </c>
      <c r="U197" s="370">
        <f t="shared" si="79"/>
        <v>184551000</v>
      </c>
    </row>
    <row r="198" spans="20:21" ht="21.75" customHeight="1" x14ac:dyDescent="0.45">
      <c r="T198" s="369" t="s">
        <v>139</v>
      </c>
      <c r="U198" s="370">
        <f t="shared" si="79"/>
        <v>52870000</v>
      </c>
    </row>
    <row r="199" spans="20:21" ht="21.75" customHeight="1" x14ac:dyDescent="0.45">
      <c r="T199" s="371"/>
      <c r="U199" s="372">
        <f>SUM(U192:U198)</f>
        <v>4554937126</v>
      </c>
    </row>
  </sheetData>
  <mergeCells count="9">
    <mergeCell ref="H4:I5"/>
    <mergeCell ref="B6:B171"/>
    <mergeCell ref="C6:C140"/>
    <mergeCell ref="C141:C170"/>
    <mergeCell ref="B172:B180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25"/>
  <sheetViews>
    <sheetView tabSelected="1" zoomScale="85" zoomScaleNormal="85" workbookViewId="0">
      <selection activeCell="J22" sqref="J22"/>
    </sheetView>
  </sheetViews>
  <sheetFormatPr defaultRowHeight="18" x14ac:dyDescent="0.45"/>
  <cols>
    <col min="2" max="2" width="5.69921875" style="4" customWidth="1"/>
    <col min="3" max="3" width="7.19921875" style="4" customWidth="1"/>
    <col min="4" max="4" width="27.19921875" style="4" bestFit="1" customWidth="1"/>
    <col min="5" max="5" width="11.09765625" style="365" customWidth="1"/>
    <col min="6" max="7" width="22" customWidth="1"/>
  </cols>
  <sheetData>
    <row r="1" spans="2:7" x14ac:dyDescent="0.45">
      <c r="B1" s="1"/>
      <c r="C1" s="1"/>
      <c r="D1" s="1"/>
      <c r="E1" s="2"/>
    </row>
    <row r="2" spans="2:7" x14ac:dyDescent="0.45">
      <c r="B2" s="1" t="s">
        <v>147</v>
      </c>
      <c r="C2" s="1"/>
      <c r="D2" s="1"/>
      <c r="E2" s="2"/>
    </row>
    <row r="3" spans="2:7" ht="18.600000000000001" thickBot="1" x14ac:dyDescent="0.5">
      <c r="B3" s="1"/>
      <c r="C3" s="1"/>
      <c r="D3" s="1"/>
      <c r="E3" s="2"/>
    </row>
    <row r="4" spans="2:7" ht="18.75" customHeight="1" x14ac:dyDescent="0.45">
      <c r="B4" s="582"/>
      <c r="C4" s="583"/>
      <c r="D4" s="717" t="s">
        <v>3</v>
      </c>
      <c r="E4" s="719" t="s">
        <v>6</v>
      </c>
      <c r="F4" s="721" t="s">
        <v>148</v>
      </c>
      <c r="G4" s="699" t="s">
        <v>149</v>
      </c>
    </row>
    <row r="5" spans="2:7" ht="18.600000000000001" thickBot="1" x14ac:dyDescent="0.5">
      <c r="B5" s="584"/>
      <c r="C5" s="585"/>
      <c r="D5" s="718"/>
      <c r="E5" s="720"/>
      <c r="F5" s="722"/>
      <c r="G5" s="700"/>
    </row>
    <row r="6" spans="2:7" ht="25.5" customHeight="1" x14ac:dyDescent="0.45">
      <c r="B6" s="705" t="s">
        <v>19</v>
      </c>
      <c r="C6" s="709" t="s">
        <v>150</v>
      </c>
      <c r="D6" s="586" t="s">
        <v>21</v>
      </c>
      <c r="E6" s="587" t="s">
        <v>151</v>
      </c>
      <c r="F6" s="588">
        <f>'内訳記入様式（見積上限）'!U12</f>
        <v>388700000</v>
      </c>
      <c r="G6" s="589">
        <v>0</v>
      </c>
    </row>
    <row r="7" spans="2:7" ht="25.5" customHeight="1" x14ac:dyDescent="0.45">
      <c r="B7" s="706"/>
      <c r="C7" s="710"/>
      <c r="D7" s="590" t="s">
        <v>32</v>
      </c>
      <c r="E7" s="591" t="s">
        <v>34</v>
      </c>
      <c r="F7" s="592">
        <f>'内訳記入様式（見積上限）'!U23+'内訳記入様式（見積上限）'!U53+'内訳記入様式（見積上限）'!U74+'内訳記入様式（見積上限）'!U88</f>
        <v>4513827800</v>
      </c>
      <c r="G7" s="593">
        <f>'内訳記入様式（見積上限）'!U53+'内訳記入様式（見積上限）'!U88</f>
        <v>2419661126</v>
      </c>
    </row>
    <row r="8" spans="2:7" ht="25.5" customHeight="1" x14ac:dyDescent="0.45">
      <c r="B8" s="706"/>
      <c r="C8" s="710"/>
      <c r="D8" s="594"/>
      <c r="E8" s="591" t="s">
        <v>43</v>
      </c>
      <c r="F8" s="592">
        <f>'内訳記入様式（見積上限）'!U33+'内訳記入様式（見積上限）'!U62+'内訳記入様式（見積上限）'!U99</f>
        <v>444416000</v>
      </c>
      <c r="G8" s="593">
        <f>'内訳記入様式（見積上限）'!U62+'内訳記入様式（見積上限）'!U99</f>
        <v>184551000</v>
      </c>
    </row>
    <row r="9" spans="2:7" ht="25.5" customHeight="1" x14ac:dyDescent="0.45">
      <c r="B9" s="706"/>
      <c r="C9" s="710"/>
      <c r="D9" s="595"/>
      <c r="E9" s="596" t="s">
        <v>49</v>
      </c>
      <c r="F9" s="592">
        <f>'内訳記入様式（見積上限）'!U43+'内訳記入様式（見積上限）'!U71+'内訳記入様式（見積上限）'!U109</f>
        <v>110416200</v>
      </c>
      <c r="G9" s="593">
        <f>'内訳記入様式（見積上限）'!U71+'内訳記入様式（見積上限）'!U109</f>
        <v>52870000</v>
      </c>
    </row>
    <row r="10" spans="2:7" ht="25.5" customHeight="1" x14ac:dyDescent="0.45">
      <c r="B10" s="706"/>
      <c r="C10" s="710"/>
      <c r="D10" s="594" t="s">
        <v>68</v>
      </c>
      <c r="E10" s="597" t="s">
        <v>34</v>
      </c>
      <c r="F10" s="598">
        <f>'内訳記入様式（見積上限）'!U112+'内訳記入様式（見積上限）'!U113+'内訳記入様式（見積上限）'!U119+'内訳記入様式（見積上限）'!U120+'内訳記入様式（見積上限）'!U125</f>
        <v>1078390000</v>
      </c>
      <c r="G10" s="599">
        <v>0</v>
      </c>
    </row>
    <row r="11" spans="2:7" ht="25.5" customHeight="1" x14ac:dyDescent="0.45">
      <c r="B11" s="706"/>
      <c r="C11" s="710"/>
      <c r="D11" s="594" t="s">
        <v>72</v>
      </c>
      <c r="E11" s="591" t="s">
        <v>43</v>
      </c>
      <c r="F11" s="592">
        <f>'内訳記入様式（見積上限）'!U114+'内訳記入様式（見積上限）'!U115+'内訳記入様式（見積上限）'!U122+'内訳記入様式（見積上限）'!U126</f>
        <v>130000000</v>
      </c>
      <c r="G11" s="593">
        <v>0</v>
      </c>
    </row>
    <row r="12" spans="2:7" ht="25.5" customHeight="1" x14ac:dyDescent="0.45">
      <c r="B12" s="706"/>
      <c r="C12" s="710"/>
      <c r="D12" s="594"/>
      <c r="E12" s="591" t="s">
        <v>49</v>
      </c>
      <c r="F12" s="600">
        <f>'内訳記入様式（見積上限）'!U116+'内訳記入様式（見積上限）'!U117+'内訳記入様式（見積上限）'!U123+'内訳記入様式（見積上限）'!U127</f>
        <v>27000000</v>
      </c>
      <c r="G12" s="601">
        <v>0</v>
      </c>
    </row>
    <row r="13" spans="2:7" ht="25.5" customHeight="1" x14ac:dyDescent="0.45">
      <c r="B13" s="706"/>
      <c r="C13" s="710"/>
      <c r="D13" s="590" t="s">
        <v>84</v>
      </c>
      <c r="E13" s="596" t="s">
        <v>34</v>
      </c>
      <c r="F13" s="592">
        <f>'内訳記入様式（見積上限）'!U130+'内訳記入様式（見積上限）'!U136</f>
        <v>4610240000</v>
      </c>
      <c r="G13" s="593">
        <f>'内訳記入様式（見積上限）'!U135</f>
        <v>545080000</v>
      </c>
    </row>
    <row r="14" spans="2:7" ht="25.5" customHeight="1" x14ac:dyDescent="0.45">
      <c r="B14" s="706"/>
      <c r="C14" s="710"/>
      <c r="D14" s="594"/>
      <c r="E14" s="602" t="s">
        <v>43</v>
      </c>
      <c r="F14" s="592" t="s">
        <v>45</v>
      </c>
      <c r="G14" s="593" t="s">
        <v>45</v>
      </c>
    </row>
    <row r="15" spans="2:7" ht="25.5" customHeight="1" x14ac:dyDescent="0.45">
      <c r="B15" s="706"/>
      <c r="C15" s="710"/>
      <c r="D15" s="595"/>
      <c r="E15" s="602" t="s">
        <v>49</v>
      </c>
      <c r="F15" s="592" t="s">
        <v>45</v>
      </c>
      <c r="G15" s="593" t="s">
        <v>45</v>
      </c>
    </row>
    <row r="16" spans="2:7" ht="25.5" customHeight="1" x14ac:dyDescent="0.45">
      <c r="B16" s="706"/>
      <c r="C16" s="711"/>
      <c r="D16" s="595" t="s">
        <v>95</v>
      </c>
      <c r="E16" s="603"/>
      <c r="F16" s="598">
        <f>SUM(F6:F15)</f>
        <v>11302990000</v>
      </c>
      <c r="G16" s="599">
        <f>SUM(G6:G15)</f>
        <v>3202162126</v>
      </c>
    </row>
    <row r="17" spans="2:7" ht="25.5" customHeight="1" x14ac:dyDescent="0.45">
      <c r="B17" s="706"/>
      <c r="C17" s="712" t="s">
        <v>96</v>
      </c>
      <c r="D17" s="604" t="s">
        <v>152</v>
      </c>
      <c r="E17" s="596" t="s">
        <v>34</v>
      </c>
      <c r="F17" s="592">
        <f>'内訳記入様式（見積上限）'!U159</f>
        <v>1897675000</v>
      </c>
      <c r="G17" s="593">
        <f>'内訳記入様式（見積上限）'!U146+'内訳記入様式（見積上限）'!U151</f>
        <v>977775000</v>
      </c>
    </row>
    <row r="18" spans="2:7" ht="25.5" customHeight="1" x14ac:dyDescent="0.45">
      <c r="B18" s="706"/>
      <c r="C18" s="710"/>
      <c r="D18" s="595" t="s">
        <v>153</v>
      </c>
      <c r="E18" s="602" t="s">
        <v>34</v>
      </c>
      <c r="F18" s="592">
        <f>'内訳記入様式（見積上限）'!U164</f>
        <v>43200000</v>
      </c>
      <c r="G18" s="593">
        <v>0</v>
      </c>
    </row>
    <row r="19" spans="2:7" ht="25.5" customHeight="1" x14ac:dyDescent="0.45">
      <c r="B19" s="706"/>
      <c r="C19" s="710"/>
      <c r="D19" s="604" t="s">
        <v>154</v>
      </c>
      <c r="E19" s="596" t="s">
        <v>34</v>
      </c>
      <c r="F19" s="592">
        <f>'内訳記入様式（見積上限）'!U169</f>
        <v>375000000</v>
      </c>
      <c r="G19" s="593">
        <f>'内訳記入様式（見積上限）'!U167</f>
        <v>375000000</v>
      </c>
    </row>
    <row r="20" spans="2:7" ht="25.5" customHeight="1" thickBot="1" x14ac:dyDescent="0.5">
      <c r="B20" s="706"/>
      <c r="C20" s="713"/>
      <c r="D20" s="605" t="s">
        <v>117</v>
      </c>
      <c r="E20" s="606"/>
      <c r="F20" s="607">
        <f>SUM(F17:F19)</f>
        <v>2315875000</v>
      </c>
      <c r="G20" s="608">
        <f>SUM(G17:G19)</f>
        <v>1352775000</v>
      </c>
    </row>
    <row r="21" spans="2:7" ht="25.5" customHeight="1" thickTop="1" x14ac:dyDescent="0.45">
      <c r="B21" s="706"/>
      <c r="C21" s="609" t="s">
        <v>118</v>
      </c>
      <c r="D21" s="610"/>
      <c r="E21" s="603"/>
      <c r="F21" s="598">
        <f>SUM(F20,F16)</f>
        <v>13618865000</v>
      </c>
      <c r="G21" s="599">
        <f>SUM(G20,G16)</f>
        <v>4554937126</v>
      </c>
    </row>
    <row r="22" spans="2:7" ht="25.5" customHeight="1" x14ac:dyDescent="0.45">
      <c r="B22" s="707"/>
      <c r="C22" s="609"/>
      <c r="D22" s="611"/>
      <c r="E22" s="602" t="s">
        <v>151</v>
      </c>
      <c r="F22" s="612">
        <f>F6</f>
        <v>388700000</v>
      </c>
      <c r="G22" s="593">
        <f>G6</f>
        <v>0</v>
      </c>
    </row>
    <row r="23" spans="2:7" ht="25.5" customHeight="1" x14ac:dyDescent="0.45">
      <c r="B23" s="707"/>
      <c r="C23" s="609"/>
      <c r="D23" s="611"/>
      <c r="E23" s="591" t="s">
        <v>34</v>
      </c>
      <c r="F23" s="612">
        <f>SUM(F7,F10,F13,F17,F18,F19)</f>
        <v>12518332800</v>
      </c>
      <c r="G23" s="593">
        <f>SUM(G7,G10,G13,G17,G18,G19)</f>
        <v>4317516126</v>
      </c>
    </row>
    <row r="24" spans="2:7" ht="25.5" customHeight="1" x14ac:dyDescent="0.45">
      <c r="B24" s="707"/>
      <c r="C24" s="609"/>
      <c r="D24" s="611"/>
      <c r="E24" s="591" t="s">
        <v>43</v>
      </c>
      <c r="F24" s="612">
        <f>SUM(F8,F11,F14)</f>
        <v>574416000</v>
      </c>
      <c r="G24" s="593">
        <f>SUM(G8,G11,G14)</f>
        <v>184551000</v>
      </c>
    </row>
    <row r="25" spans="2:7" ht="25.5" customHeight="1" thickBot="1" x14ac:dyDescent="0.5">
      <c r="B25" s="708"/>
      <c r="C25" s="613"/>
      <c r="D25" s="614"/>
      <c r="E25" s="615" t="s">
        <v>49</v>
      </c>
      <c r="F25" s="616">
        <f>SUM(F9,F12,F15)</f>
        <v>137416200</v>
      </c>
      <c r="G25" s="617">
        <f>SUM(G9,G12,G15)</f>
        <v>52870000</v>
      </c>
    </row>
  </sheetData>
  <mergeCells count="7">
    <mergeCell ref="D4:D5"/>
    <mergeCell ref="E4:E5"/>
    <mergeCell ref="F4:F5"/>
    <mergeCell ref="G4:G5"/>
    <mergeCell ref="B6:B25"/>
    <mergeCell ref="C6:C16"/>
    <mergeCell ref="C17:C2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様式5-5-2参考見積内訳書</vt:lpstr>
      <vt:lpstr>様式5-5-3参考見積内訳書チェックシート</vt:lpstr>
      <vt:lpstr>内訳記入様式（見積上限）</vt:lpstr>
      <vt:lpstr>参考見積上限値</vt:lpstr>
      <vt:lpstr>'様式5-5-3参考見積内訳書チェックシート'!Print_Area</vt:lpstr>
    </vt:vector>
  </TitlesOfParts>
  <Company>日本水工設計株式会社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秋山  弘介</cp:lastModifiedBy>
  <dcterms:created xsi:type="dcterms:W3CDTF">2025-08-28T03:46:45Z</dcterms:created>
  <dcterms:modified xsi:type="dcterms:W3CDTF">2025-09-02T02:33:58Z</dcterms:modified>
</cp:coreProperties>
</file>